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Vestavba učeben" sheetId="2" r:id="rId2"/>
    <sheet name="3 - Vedlejš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Vestavba učeben'!$C$137:$K$434</definedName>
    <definedName name="_xlnm.Print_Area" localSheetId="1">'1 - Vestavba učeben'!$C$4:$J$76,'1 - Vestavba učeben'!$C$82:$J$119,'1 - Vestavba učeben'!$C$125:$K$434</definedName>
    <definedName name="_xlnm.Print_Titles" localSheetId="1">'1 - Vestavba učeben'!$137:$137</definedName>
    <definedName name="_xlnm._FilterDatabase" localSheetId="2" hidden="1">'3 - Vedlejší náklady'!$C$125:$K$154</definedName>
    <definedName name="_xlnm.Print_Area" localSheetId="2">'3 - Vedlejší náklady'!$C$4:$J$76,'3 - Vedlejší náklady'!$C$82:$J$107,'3 - Vedlejší náklady'!$C$113:$K$154</definedName>
    <definedName name="_xlnm.Print_Titles" localSheetId="2">'3 - Vedlejší náklady'!$125:$125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153"/>
  <c r="BH153"/>
  <c r="BG153"/>
  <c r="BF153"/>
  <c r="T153"/>
  <c r="T152"/>
  <c r="R153"/>
  <c r="R152"/>
  <c r="P153"/>
  <c r="P152"/>
  <c r="BK153"/>
  <c r="BK152"/>
  <c r="J152"/>
  <c r="J153"/>
  <c r="BE153"/>
  <c r="J106"/>
  <c r="BI150"/>
  <c r="BH150"/>
  <c r="BG150"/>
  <c r="BF150"/>
  <c r="T150"/>
  <c r="T149"/>
  <c r="R150"/>
  <c r="R149"/>
  <c r="P150"/>
  <c r="P149"/>
  <c r="BK150"/>
  <c r="BK149"/>
  <c r="J149"/>
  <c r="J150"/>
  <c r="BE150"/>
  <c r="J105"/>
  <c r="BI147"/>
  <c r="BH147"/>
  <c r="BG147"/>
  <c r="BF147"/>
  <c r="T147"/>
  <c r="T146"/>
  <c r="R147"/>
  <c r="R146"/>
  <c r="P147"/>
  <c r="P146"/>
  <c r="BK147"/>
  <c r="BK146"/>
  <c r="J146"/>
  <c r="J147"/>
  <c r="BE147"/>
  <c r="J104"/>
  <c r="BI144"/>
  <c r="BH144"/>
  <c r="BG144"/>
  <c r="BF144"/>
  <c r="T144"/>
  <c r="T143"/>
  <c r="R144"/>
  <c r="R143"/>
  <c r="P144"/>
  <c r="P143"/>
  <c r="BK144"/>
  <c r="BK143"/>
  <c r="J143"/>
  <c r="J144"/>
  <c r="BE144"/>
  <c r="J103"/>
  <c r="BI141"/>
  <c r="BH141"/>
  <c r="BG141"/>
  <c r="BF141"/>
  <c r="T141"/>
  <c r="T140"/>
  <c r="R141"/>
  <c r="R140"/>
  <c r="P141"/>
  <c r="P140"/>
  <c r="BK141"/>
  <c r="BK140"/>
  <c r="J140"/>
  <c r="J141"/>
  <c r="BE141"/>
  <c r="J102"/>
  <c r="BI138"/>
  <c r="BH138"/>
  <c r="BG138"/>
  <c r="BF138"/>
  <c r="T138"/>
  <c r="T137"/>
  <c r="R138"/>
  <c r="R137"/>
  <c r="P138"/>
  <c r="P137"/>
  <c r="BK138"/>
  <c r="BK137"/>
  <c r="J137"/>
  <c r="J138"/>
  <c r="BE138"/>
  <c r="J101"/>
  <c r="BI135"/>
  <c r="BH135"/>
  <c r="BG135"/>
  <c r="BF135"/>
  <c r="T135"/>
  <c r="T134"/>
  <c r="R135"/>
  <c r="R134"/>
  <c r="P135"/>
  <c r="P134"/>
  <c r="BK135"/>
  <c r="BK134"/>
  <c r="J134"/>
  <c r="J135"/>
  <c r="BE135"/>
  <c r="J100"/>
  <c r="BI132"/>
  <c r="BH132"/>
  <c r="BG132"/>
  <c r="BF132"/>
  <c r="T132"/>
  <c r="T131"/>
  <c r="R132"/>
  <c r="R131"/>
  <c r="P132"/>
  <c r="P131"/>
  <c r="BK132"/>
  <c r="BK131"/>
  <c r="J131"/>
  <c r="J132"/>
  <c r="BE132"/>
  <c r="J99"/>
  <c r="BI129"/>
  <c r="F37"/>
  <c i="1" r="BD96"/>
  <c i="3" r="BH129"/>
  <c r="F36"/>
  <c i="1" r="BC96"/>
  <c i="3" r="BG129"/>
  <c r="F35"/>
  <c i="1" r="BB96"/>
  <c i="3" r="BF129"/>
  <c r="J34"/>
  <c i="1" r="AW96"/>
  <c i="3" r="F34"/>
  <c i="1" r="BA96"/>
  <c i="3" r="T129"/>
  <c r="T128"/>
  <c r="T127"/>
  <c r="T126"/>
  <c r="R129"/>
  <c r="R128"/>
  <c r="R127"/>
  <c r="R126"/>
  <c r="P129"/>
  <c r="P128"/>
  <c r="P127"/>
  <c r="P126"/>
  <c i="1" r="AU96"/>
  <c i="3" r="BK129"/>
  <c r="BK128"/>
  <c r="J128"/>
  <c r="BK127"/>
  <c r="J127"/>
  <c r="BK126"/>
  <c r="J126"/>
  <c r="J96"/>
  <c r="J30"/>
  <c i="1" r="AG96"/>
  <c i="3" r="J129"/>
  <c r="BE129"/>
  <c r="J33"/>
  <c i="1" r="AV96"/>
  <c i="3" r="F33"/>
  <c i="1" r="AZ96"/>
  <c i="3" r="J98"/>
  <c r="J97"/>
  <c r="J123"/>
  <c r="J122"/>
  <c r="F122"/>
  <c r="F120"/>
  <c r="E118"/>
  <c r="J92"/>
  <c r="J91"/>
  <c r="F91"/>
  <c r="F89"/>
  <c r="E87"/>
  <c r="J39"/>
  <c r="J18"/>
  <c r="E18"/>
  <c r="F123"/>
  <c r="F92"/>
  <c r="J17"/>
  <c r="J12"/>
  <c r="J120"/>
  <c r="J89"/>
  <c r="E7"/>
  <c r="E116"/>
  <c r="E85"/>
  <c i="2" r="J37"/>
  <c r="J36"/>
  <c i="1" r="AY95"/>
  <c i="2" r="J35"/>
  <c i="1" r="AX95"/>
  <c i="2" r="BI434"/>
  <c r="BH434"/>
  <c r="BG434"/>
  <c r="BF434"/>
  <c r="T434"/>
  <c r="T433"/>
  <c r="T432"/>
  <c r="R434"/>
  <c r="R433"/>
  <c r="R432"/>
  <c r="P434"/>
  <c r="P433"/>
  <c r="P432"/>
  <c r="BK434"/>
  <c r="BK433"/>
  <c r="J433"/>
  <c r="BK432"/>
  <c r="J432"/>
  <c r="J434"/>
  <c r="BE434"/>
  <c r="J118"/>
  <c r="J117"/>
  <c r="BI424"/>
  <c r="BH424"/>
  <c r="BG424"/>
  <c r="BF424"/>
  <c r="T424"/>
  <c r="R424"/>
  <c r="P424"/>
  <c r="BK424"/>
  <c r="J424"/>
  <c r="BE424"/>
  <c r="BI419"/>
  <c r="BH419"/>
  <c r="BG419"/>
  <c r="BF419"/>
  <c r="T419"/>
  <c r="T418"/>
  <c r="R419"/>
  <c r="R418"/>
  <c r="P419"/>
  <c r="P418"/>
  <c r="BK419"/>
  <c r="BK418"/>
  <c r="J418"/>
  <c r="J419"/>
  <c r="BE419"/>
  <c r="J116"/>
  <c r="BI412"/>
  <c r="BH412"/>
  <c r="BG412"/>
  <c r="BF412"/>
  <c r="T412"/>
  <c r="R412"/>
  <c r="P412"/>
  <c r="BK412"/>
  <c r="J412"/>
  <c r="BE412"/>
  <c r="BI406"/>
  <c r="BH406"/>
  <c r="BG406"/>
  <c r="BF406"/>
  <c r="T406"/>
  <c r="R406"/>
  <c r="P406"/>
  <c r="BK406"/>
  <c r="J406"/>
  <c r="BE406"/>
  <c r="BI400"/>
  <c r="BH400"/>
  <c r="BG400"/>
  <c r="BF400"/>
  <c r="T400"/>
  <c r="T399"/>
  <c r="R400"/>
  <c r="R399"/>
  <c r="P400"/>
  <c r="P399"/>
  <c r="BK400"/>
  <c r="BK399"/>
  <c r="J399"/>
  <c r="J400"/>
  <c r="BE400"/>
  <c r="J115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89"/>
  <c r="BH389"/>
  <c r="BG389"/>
  <c r="BF389"/>
  <c r="T389"/>
  <c r="T388"/>
  <c r="R389"/>
  <c r="R388"/>
  <c r="P389"/>
  <c r="P388"/>
  <c r="BK389"/>
  <c r="BK388"/>
  <c r="J388"/>
  <c r="J389"/>
  <c r="BE389"/>
  <c r="J114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T374"/>
  <c r="R375"/>
  <c r="R374"/>
  <c r="P375"/>
  <c r="P374"/>
  <c r="BK375"/>
  <c r="BK374"/>
  <c r="J374"/>
  <c r="J375"/>
  <c r="BE375"/>
  <c r="J113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T359"/>
  <c r="R360"/>
  <c r="R359"/>
  <c r="P360"/>
  <c r="P359"/>
  <c r="BK360"/>
  <c r="BK359"/>
  <c r="J359"/>
  <c r="J360"/>
  <c r="BE360"/>
  <c r="J112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2"/>
  <c r="BH352"/>
  <c r="BG352"/>
  <c r="BF352"/>
  <c r="T352"/>
  <c r="T351"/>
  <c r="R352"/>
  <c r="R351"/>
  <c r="P352"/>
  <c r="P351"/>
  <c r="BK352"/>
  <c r="BK351"/>
  <c r="J351"/>
  <c r="J352"/>
  <c r="BE352"/>
  <c r="J11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T338"/>
  <c r="R339"/>
  <c r="R338"/>
  <c r="P339"/>
  <c r="P338"/>
  <c r="BK339"/>
  <c r="BK338"/>
  <c r="J338"/>
  <c r="J339"/>
  <c r="BE339"/>
  <c r="J110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8"/>
  <c r="BH298"/>
  <c r="BG298"/>
  <c r="BF298"/>
  <c r="T298"/>
  <c r="R298"/>
  <c r="P298"/>
  <c r="BK298"/>
  <c r="J298"/>
  <c r="BE298"/>
  <c r="BI296"/>
  <c r="BH296"/>
  <c r="BG296"/>
  <c r="BF296"/>
  <c r="T296"/>
  <c r="T295"/>
  <c r="R296"/>
  <c r="R295"/>
  <c r="P296"/>
  <c r="P295"/>
  <c r="BK296"/>
  <c r="BK295"/>
  <c r="J295"/>
  <c r="J296"/>
  <c r="BE296"/>
  <c r="J109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7"/>
  <c r="BH257"/>
  <c r="BG257"/>
  <c r="BF257"/>
  <c r="T257"/>
  <c r="T256"/>
  <c r="R257"/>
  <c r="R256"/>
  <c r="P257"/>
  <c r="P256"/>
  <c r="BK257"/>
  <c r="BK256"/>
  <c r="J256"/>
  <c r="J257"/>
  <c r="BE257"/>
  <c r="J108"/>
  <c r="BI255"/>
  <c r="BH255"/>
  <c r="BG255"/>
  <c r="BF255"/>
  <c r="T255"/>
  <c r="R255"/>
  <c r="P255"/>
  <c r="BK255"/>
  <c r="J255"/>
  <c r="BE255"/>
  <c r="BI254"/>
  <c r="BH254"/>
  <c r="BG254"/>
  <c r="BF254"/>
  <c r="T254"/>
  <c r="T253"/>
  <c r="R254"/>
  <c r="R253"/>
  <c r="P254"/>
  <c r="P253"/>
  <c r="BK254"/>
  <c r="BK253"/>
  <c r="J253"/>
  <c r="J254"/>
  <c r="BE254"/>
  <c r="J107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T242"/>
  <c r="R243"/>
  <c r="R242"/>
  <c r="P243"/>
  <c r="P242"/>
  <c r="BK243"/>
  <c r="BK242"/>
  <c r="J242"/>
  <c r="J243"/>
  <c r="BE243"/>
  <c r="J106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6"/>
  <c r="BH226"/>
  <c r="BG226"/>
  <c r="BF226"/>
  <c r="T226"/>
  <c r="T225"/>
  <c r="T224"/>
  <c r="R226"/>
  <c r="R225"/>
  <c r="R224"/>
  <c r="P226"/>
  <c r="P225"/>
  <c r="P224"/>
  <c r="BK226"/>
  <c r="BK225"/>
  <c r="J225"/>
  <c r="BK224"/>
  <c r="J224"/>
  <c r="J226"/>
  <c r="BE226"/>
  <c r="J105"/>
  <c r="J104"/>
  <c r="BI223"/>
  <c r="BH223"/>
  <c r="BG223"/>
  <c r="BF223"/>
  <c r="T223"/>
  <c r="T222"/>
  <c r="R223"/>
  <c r="R222"/>
  <c r="P223"/>
  <c r="P222"/>
  <c r="BK223"/>
  <c r="BK222"/>
  <c r="J222"/>
  <c r="J223"/>
  <c r="BE223"/>
  <c r="J103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10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8"/>
  <c r="BH198"/>
  <c r="BG198"/>
  <c r="BF198"/>
  <c r="T198"/>
  <c r="T197"/>
  <c r="R198"/>
  <c r="R197"/>
  <c r="P198"/>
  <c r="P197"/>
  <c r="BK198"/>
  <c r="BK197"/>
  <c r="J197"/>
  <c r="J198"/>
  <c r="BE198"/>
  <c r="J101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72"/>
  <c r="BH172"/>
  <c r="BG172"/>
  <c r="BF172"/>
  <c r="T172"/>
  <c r="T171"/>
  <c r="R172"/>
  <c r="R171"/>
  <c r="P172"/>
  <c r="P171"/>
  <c r="BK172"/>
  <c r="BK171"/>
  <c r="J171"/>
  <c r="J172"/>
  <c r="BE172"/>
  <c r="J10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99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1"/>
  <c r="F37"/>
  <c i="1" r="BD95"/>
  <c i="2" r="BH141"/>
  <c r="F36"/>
  <c i="1" r="BC95"/>
  <c i="2" r="BG141"/>
  <c r="F35"/>
  <c i="1" r="BB95"/>
  <c i="2" r="BF141"/>
  <c r="J34"/>
  <c i="1" r="AW95"/>
  <c i="2" r="F34"/>
  <c i="1" r="BA95"/>
  <c i="2" r="T141"/>
  <c r="T140"/>
  <c r="T139"/>
  <c r="T138"/>
  <c r="R141"/>
  <c r="R140"/>
  <c r="R139"/>
  <c r="R138"/>
  <c r="P141"/>
  <c r="P140"/>
  <c r="P139"/>
  <c r="P138"/>
  <c i="1" r="AU95"/>
  <c i="2" r="BK141"/>
  <c r="BK140"/>
  <c r="J140"/>
  <c r="BK139"/>
  <c r="J139"/>
  <c r="BK138"/>
  <c r="J138"/>
  <c r="J96"/>
  <c r="J30"/>
  <c i="1" r="AG95"/>
  <c i="2" r="J141"/>
  <c r="BE141"/>
  <c r="J33"/>
  <c i="1" r="AV95"/>
  <c i="2" r="F33"/>
  <c i="1" r="AZ95"/>
  <c i="2" r="J98"/>
  <c r="J97"/>
  <c r="J135"/>
  <c r="J134"/>
  <c r="F134"/>
  <c r="F132"/>
  <c r="E130"/>
  <c r="J92"/>
  <c r="J91"/>
  <c r="F91"/>
  <c r="F89"/>
  <c r="E87"/>
  <c r="J39"/>
  <c r="J18"/>
  <c r="E18"/>
  <c r="F135"/>
  <c r="F92"/>
  <c r="J17"/>
  <c r="J12"/>
  <c r="J132"/>
  <c r="J89"/>
  <c r="E7"/>
  <c r="E128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<sst xmlns="http://schemas.openxmlformats.org/spreadsheetml/2006/main">
  <si>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</si>
  <si>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</si>
  <si>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</si>
  <si>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</si>
  <si>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{a5e407d1-efbc-4192-a62c-d21b4394fa76}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</si>
  <si>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</si>
  <si>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</si>
  <si>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</si>
  <si>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</si>
  <si>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</si>
  <si>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</si>
  <si>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</si>
  <si>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</si>
  <si>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</si>
  <si>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</si>
  <si>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Projektis1881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</si>
  <si>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</si>
  <si>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</si>
  <si>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Vestavba učeben do půdního prostoru ZŠ Podharť</t>
  </si>
  <si>
    <t>KSO:</t>
  </si>
  <si>
    <t>CC-CZ:</t>
  </si>
  <si>
    <t>Místo:</t>
  </si>
  <si>
    <t>Dvůr Králové nad Labem</t>
  </si>
  <si>
    <t>Datum:</t>
  </si>
  <si>
    <t>23. 1. 2020</t>
  </si>
  <si>
    <t>Zadavatel:</t>
  </si>
  <si>
    <t>IČ:</t>
  </si>
  <si>
    <t>Město Dvůr Králové n.L., nám. TGM 38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</si>
  <si>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</si>
  <si>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</si>
  <si>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</si>
  <si>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</si>
  <si>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</si>
  <si>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</si>
  <si>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</si>
  <si>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</si>
  <si>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</si>
  <si>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</si>
  <si>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</si>
  <si>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</si>
  <si>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</si>
  <si>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</si>
  <si>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</si>
  <si>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</si>
  <si>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</si>
  <si>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</si>
  <si>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</si>
  <si>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</si>
  <si>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</si>
  <si>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</si>
  <si>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</si>
  <si>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</si>
  <si>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</si>
  <si>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</si>
  <si>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</si>
  <si>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</si>
  <si>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</si>
  <si>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</si>
  <si>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</si>
  <si>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</si>
  <si>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</si>
  <si>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</si>
  <si>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</si>
  <si>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</si>
  <si>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</si>
  <si>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</si>
  <si>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</si>
  <si>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</si>
  <si>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</si>
  <si>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</si>
  <si>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</si>
  <si>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</si>
  <si>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</si>
  <si>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</si>
  <si>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</si>
  <si>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</si>
  <si>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</si>
  <si>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</si>
  <si>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</si>
  <si>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</si>
  <si>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</si>
  <si>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</si>
  <si>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Vestavba učeben</t>
  </si>
  <si>
    <t>STA</t>
  </si>
  <si>
    <t>{163fee72-9139-49d3-9f22-a77074aa3f17}</t>
  </si>
  <si>
    <t>2</t>
  </si>
  <si>
    <t>3</t>
  </si>
  <si>
    <t>Vedlejší náklady</t>
  </si>
  <si>
    <t>{9e836be1-2df5-447e-bf24-f46963a86180}</t>
  </si>
  <si>
    <t>fig11</t>
  </si>
  <si>
    <t>omítka vnitřních stěn</t>
  </si>
  <si>
    <t>21,838</t>
  </si>
  <si>
    <t>fig12</t>
  </si>
  <si>
    <t>omítka vnějších stěn</t>
  </si>
  <si>
    <t>10,688</t>
  </si>
  <si>
    <t>KRYCÍ LIST SOUPISU PRACÍ</t>
  </si>
  <si>
    <t>fig21</t>
  </si>
  <si>
    <t>120/160</t>
  </si>
  <si>
    <t>28,1</t>
  </si>
  <si>
    <t>fig22</t>
  </si>
  <si>
    <t>160/180</t>
  </si>
  <si>
    <t>2,8</t>
  </si>
  <si>
    <t>fig26</t>
  </si>
  <si>
    <t>60/80 podkladní rošt</t>
  </si>
  <si>
    <t>8,8</t>
  </si>
  <si>
    <t>fig31</t>
  </si>
  <si>
    <t>SDK příčka</t>
  </si>
  <si>
    <t>8,4</t>
  </si>
  <si>
    <t>Objekt:</t>
  </si>
  <si>
    <t>fig32</t>
  </si>
  <si>
    <t>SDK předstěna</t>
  </si>
  <si>
    <t>3,29</t>
  </si>
  <si>
    <t>1 - Vestavba učeben</t>
  </si>
  <si>
    <t>fig33</t>
  </si>
  <si>
    <t>SDK podhled</t>
  </si>
  <si>
    <t>24,132</t>
  </si>
  <si>
    <t>fig41</t>
  </si>
  <si>
    <t>povlaková krytina</t>
  </si>
  <si>
    <t>21,91</t>
  </si>
  <si>
    <t>fig51</t>
  </si>
  <si>
    <t>keramická dlažba</t>
  </si>
  <si>
    <t>8,634</t>
  </si>
  <si>
    <t>fig61</t>
  </si>
  <si>
    <t>zámečnická konstrukce</t>
  </si>
  <si>
    <t>379,3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</si>
  <si>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</si>
  <si>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</si>
  <si>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</si>
  <si>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</si>
  <si>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</si>
  <si>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</si>
  <si>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</si>
  <si>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</si>
  <si>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</si>
  <si>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</si>
  <si>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</si>
  <si>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</si>
  <si>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</si>
  <si>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</si>
  <si>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</si>
  <si>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</si>
  <si>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</si>
  <si>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</si>
  <si>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</si>
  <si>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</si>
  <si>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</si>
  <si>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</si>
  <si>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</si>
  <si>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</si>
  <si>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</si>
  <si>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</si>
  <si>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</si>
  <si>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</si>
  <si>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</si>
  <si>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</si>
  <si>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</si>
  <si>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</si>
  <si>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</si>
  <si>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</si>
  <si>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</si>
  <si>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</si>
  <si>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</si>
  <si>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</si>
  <si>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</si>
  <si>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</si>
  <si>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</si>
  <si>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</si>
  <si>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</si>
  <si>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</si>
  <si>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</si>
  <si>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311238664</t>
  </si>
  <si>
    <t>Zdivo jednovrstvé tepelně izolační z cihel broušených s vniřní izolací z minerální vlny na zdicí pěnu U přes 0,14 do 0,18 W/m2K tl 440 mm</t>
  </si>
  <si>
    <t>m2</t>
  </si>
  <si>
    <t>CS ÚRS 2019 02</t>
  </si>
  <si>
    <t>4</t>
  </si>
  <si>
    <t>-1551258246</t>
  </si>
  <si>
    <t>VV</t>
  </si>
  <si>
    <t>3,0*1,5</t>
  </si>
  <si>
    <t>2,5</t>
  </si>
  <si>
    <t>Mezisoučet</t>
  </si>
  <si>
    <t>311238666</t>
  </si>
  <si>
    <t>Zdivo jednovrstvé tepelně izolační z cihel broušených s vniřní izolací z minerální vlny na zdicí pěnu U do 0,14 W/m2K tl 500 mm</t>
  </si>
  <si>
    <t>-1820260703</t>
  </si>
  <si>
    <t>2,25*2,75</t>
  </si>
  <si>
    <t>317234410</t>
  </si>
  <si>
    <t>Vyzdívka mezi nosníky z cihel pálených na MC</t>
  </si>
  <si>
    <t>m3</t>
  </si>
  <si>
    <t>297860852</t>
  </si>
  <si>
    <t>1,75*0,41*0,15</t>
  </si>
  <si>
    <t>1,4*0,30*0,15</t>
  </si>
  <si>
    <t>317944321</t>
  </si>
  <si>
    <t>Válcované nosníky do č.12 dodatečně osazované do připravených otvorů</t>
  </si>
  <si>
    <t>t</t>
  </si>
  <si>
    <t>1078019975</t>
  </si>
  <si>
    <t xml:space="preserve">1,75*2*11,1*0,001                 "I 120"</t>
  </si>
  <si>
    <t>5</t>
  </si>
  <si>
    <t>340231021</t>
  </si>
  <si>
    <t>Zazdívka otvorů v příčkách nebo stěnách plochy do 1 m2 cihlami děrovanými tl 140 mm</t>
  </si>
  <si>
    <t>775482415</t>
  </si>
  <si>
    <t>(1,5+2,5)*0,3</t>
  </si>
  <si>
    <t>6</t>
  </si>
  <si>
    <t>310231055</t>
  </si>
  <si>
    <t>Zazdívka otvorů ve zdivu nadzákladovém plochy do 4 m2 cihlami děrovanými přes P10 do P15 tl 300 mm</t>
  </si>
  <si>
    <t>-130121217</t>
  </si>
  <si>
    <t>1,08*2,18</t>
  </si>
  <si>
    <t>Vodorovné konstrukce</t>
  </si>
  <si>
    <t>7</t>
  </si>
  <si>
    <t>411322525</t>
  </si>
  <si>
    <t>Stropy trámové nebo kazetové ze ŽB tř. C 20/25</t>
  </si>
  <si>
    <t>1884364859</t>
  </si>
  <si>
    <t>3,05*2,96*(0,05+0,04)</t>
  </si>
  <si>
    <t>8</t>
  </si>
  <si>
    <t>411354234</t>
  </si>
  <si>
    <t>Bednění stropů ztracené z hraněných trapézových vln v 40 mm plech pozinkovaný tl 0,88 mm</t>
  </si>
  <si>
    <t>-1100810270</t>
  </si>
  <si>
    <t>3,05*2,96</t>
  </si>
  <si>
    <t>9</t>
  </si>
  <si>
    <t>411362021</t>
  </si>
  <si>
    <t>Výztuž stropů svařovanými sítěmi Kari</t>
  </si>
  <si>
    <t>2016975053</t>
  </si>
  <si>
    <t xml:space="preserve">3,05*2,96*4,44*0,001*1,30            "6/100 x 6/100"</t>
  </si>
  <si>
    <t>10</t>
  </si>
  <si>
    <t>417321414</t>
  </si>
  <si>
    <t>Ztužující pásy a věnce ze ŽB tř. C 20/25</t>
  </si>
  <si>
    <t>-1450363709</t>
  </si>
  <si>
    <t>5,0*0,44*0,10</t>
  </si>
  <si>
    <t>11</t>
  </si>
  <si>
    <t>417351115</t>
  </si>
  <si>
    <t>Zřízení bednění ztužujících věnců</t>
  </si>
  <si>
    <t>-663268475</t>
  </si>
  <si>
    <t>5,0*2*0,10</t>
  </si>
  <si>
    <t>12</t>
  </si>
  <si>
    <t>417351116</t>
  </si>
  <si>
    <t>Odstranění bednění ztužujících věnců</t>
  </si>
  <si>
    <t>-738085054</t>
  </si>
  <si>
    <t>13</t>
  </si>
  <si>
    <t>417362021</t>
  </si>
  <si>
    <t>Výztuž ztužujících pásů a věnců svařovanými sítěmi Kari</t>
  </si>
  <si>
    <t>756223732</t>
  </si>
  <si>
    <t xml:space="preserve">5,0*0,45*1,35*0,001*1,20               "4/150 x 4/150"</t>
  </si>
  <si>
    <t>Úpravy povrchů, podlahy a osazování výplní</t>
  </si>
  <si>
    <t>14</t>
  </si>
  <si>
    <t>612321141</t>
  </si>
  <si>
    <t>Vápenocementová omítka štuková dvouvrstvá vnitřních stěn nanášená ručně</t>
  </si>
  <si>
    <t>255620566</t>
  </si>
  <si>
    <t>(1,35+2*2,1)*0,41+1,75*0,20*2</t>
  </si>
  <si>
    <t>(1,0+2*2,1)*0,30+1,4*0,2*2</t>
  </si>
  <si>
    <t xml:space="preserve">Mezisoučet                                    "kolem otvorů v nosných stěnách"</t>
  </si>
  <si>
    <t>Součet</t>
  </si>
  <si>
    <t>612321191</t>
  </si>
  <si>
    <t>Příplatek k vápenocementové omítce vnitřních stěn za každých dalších 5 mm tloušťky ručně</t>
  </si>
  <si>
    <t>-1000638279</t>
  </si>
  <si>
    <t>16</t>
  </si>
  <si>
    <t>622142001</t>
  </si>
  <si>
    <t>Potažení vnějších stěn sklovláknitým pletivem vtlačeným do tenkovrstvé hmoty</t>
  </si>
  <si>
    <t>-700813632</t>
  </si>
  <si>
    <t>17</t>
  </si>
  <si>
    <t>622321111</t>
  </si>
  <si>
    <t>Vápenocementová omítka hrubá jednovrstvá zatřená vnějších stěn nanášená ručně</t>
  </si>
  <si>
    <t>945809511</t>
  </si>
  <si>
    <t>18</t>
  </si>
  <si>
    <t>622321191</t>
  </si>
  <si>
    <t>Příplatek k vápenocementové omítce vnějších stěn za každých dalších 5 mm tloušťky ručně</t>
  </si>
  <si>
    <t>-889167059</t>
  </si>
  <si>
    <t>19</t>
  </si>
  <si>
    <t>622521011</t>
  </si>
  <si>
    <t>Tenkovrstvá silikátová zrnitá omítka tl. 1,5 mm včetně penetrace vnějších stěn</t>
  </si>
  <si>
    <t>-346513147</t>
  </si>
  <si>
    <t>Ostatní konstrukce a práce, bourání</t>
  </si>
  <si>
    <t>20</t>
  </si>
  <si>
    <t>949101112</t>
  </si>
  <si>
    <t>Lešení pomocné pro objekty pozemních staveb s lešeňovou podlahou v do 3,5 m zatížení do 150 kg/m2</t>
  </si>
  <si>
    <t>-2046869020</t>
  </si>
  <si>
    <t>6,0*3,0+3,0*3,0</t>
  </si>
  <si>
    <t>952901111</t>
  </si>
  <si>
    <t>Vyčištění budov bytové a občanské výstavby při výšce podlaží do 4 m</t>
  </si>
  <si>
    <t>-1658848318</t>
  </si>
  <si>
    <t>6,0*4,0+3,0*3,0</t>
  </si>
  <si>
    <t>22</t>
  </si>
  <si>
    <t>965041341</t>
  </si>
  <si>
    <t>Bourání mazanin škvárobetonových tl do 100 mm pl přes 4 m2</t>
  </si>
  <si>
    <t>1209880161</t>
  </si>
  <si>
    <t>3,05*2,96*0,06</t>
  </si>
  <si>
    <t>23</t>
  </si>
  <si>
    <t>965081113</t>
  </si>
  <si>
    <t>Bourání dlažby z dlaždic půdních plochy přes 1 m2</t>
  </si>
  <si>
    <t>-1004518817</t>
  </si>
  <si>
    <t>24</t>
  </si>
  <si>
    <t>965082923</t>
  </si>
  <si>
    <t>Odstranění násypů pod podlahami tl do 100 mm pl přes 2 m2</t>
  </si>
  <si>
    <t>1181382488</t>
  </si>
  <si>
    <t>3,05*2,96*0,05</t>
  </si>
  <si>
    <t>25</t>
  </si>
  <si>
    <t>971033651</t>
  </si>
  <si>
    <t>Vybourání otvorů ve zdivu cihelném pl do 4 m2 na MVC nebo MV tl do 600 mm</t>
  </si>
  <si>
    <t>-80793142</t>
  </si>
  <si>
    <t>(1,35*2,1+1,75*0,15)*0,41</t>
  </si>
  <si>
    <t>997</t>
  </si>
  <si>
    <t>Přesun sutě</t>
  </si>
  <si>
    <t>26</t>
  </si>
  <si>
    <t>997013215</t>
  </si>
  <si>
    <t>Vnitrostaveništní doprava suti a vybouraných hmot pro budovy v do 18 m ručně</t>
  </si>
  <si>
    <t>-1309174480</t>
  </si>
  <si>
    <t>27</t>
  </si>
  <si>
    <t>997013501</t>
  </si>
  <si>
    <t>Odvoz suti a vybouraných hmot na skládku nebo meziskládku do 1 km se složením</t>
  </si>
  <si>
    <t>1594261029</t>
  </si>
  <si>
    <t>28</t>
  </si>
  <si>
    <t>997013509</t>
  </si>
  <si>
    <t>Příplatek k odvozu suti a vybouraných hmot na skládku ZKD 1 km přes 1 km</t>
  </si>
  <si>
    <t>-1180689763</t>
  </si>
  <si>
    <t>5,195*30 'Přepočtené koeficientem množství</t>
  </si>
  <si>
    <t>29</t>
  </si>
  <si>
    <t>997013803</t>
  </si>
  <si>
    <t>Poplatek za uložení stavebního odpadu cihelného na skládce (skládkovné)</t>
  </si>
  <si>
    <t>-520055662</t>
  </si>
  <si>
    <t>30</t>
  </si>
  <si>
    <t>997013811</t>
  </si>
  <si>
    <t>Poplatek za uložení stavebního dřevěného odpadu na skládce (skládkovné)</t>
  </si>
  <si>
    <t>725403213</t>
  </si>
  <si>
    <t>31</t>
  </si>
  <si>
    <t>997013812</t>
  </si>
  <si>
    <t>Poplatek za uložení stavebního odpadu z materiálu na bázi sádry na skládce (skládkovné)</t>
  </si>
  <si>
    <t>-1091237234</t>
  </si>
  <si>
    <t>32</t>
  </si>
  <si>
    <t>997013814</t>
  </si>
  <si>
    <t>Poplatek za uložení stavebního odpadu z izolačních hmot na skládce (skládkovné)</t>
  </si>
  <si>
    <t>1832058839</t>
  </si>
  <si>
    <t>998</t>
  </si>
  <si>
    <t>Přesun hmot</t>
  </si>
  <si>
    <t>33</t>
  </si>
  <si>
    <t>998018003</t>
  </si>
  <si>
    <t>Přesun hmot ruční pro budovy v do 24 m</t>
  </si>
  <si>
    <t>260353829</t>
  </si>
  <si>
    <t>PSV</t>
  </si>
  <si>
    <t>Práce a dodávky PSV</t>
  </si>
  <si>
    <t>712</t>
  </si>
  <si>
    <t>Povlakové krytiny</t>
  </si>
  <si>
    <t>34</t>
  </si>
  <si>
    <t>712331101</t>
  </si>
  <si>
    <t>Provedení povlakové krytiny střech do 10° podkladní vrstvy pásy na sucho AIP nebo NAIP</t>
  </si>
  <si>
    <t>1150360947</t>
  </si>
  <si>
    <t>5,15*3,4</t>
  </si>
  <si>
    <t>2,2*2</t>
  </si>
  <si>
    <t>35</t>
  </si>
  <si>
    <t>M</t>
  </si>
  <si>
    <t>62853004</t>
  </si>
  <si>
    <t>pás asfaltový natavitelný modifikovaný SBS tl 4,0mm s vložkou ze skleněné tkaniny a spalitelnou PE fólií nebo jemnozrnný minerálním posypem na horním povrchu</t>
  </si>
  <si>
    <t>-1206496206</t>
  </si>
  <si>
    <t>fig41*1,15</t>
  </si>
  <si>
    <t>36</t>
  </si>
  <si>
    <t>712341559</t>
  </si>
  <si>
    <t>Provedení povlakové krytiny střech do 10° pásy NAIP přitavením v plné ploše</t>
  </si>
  <si>
    <t>-1311284010</t>
  </si>
  <si>
    <t>37</t>
  </si>
  <si>
    <t>62855005</t>
  </si>
  <si>
    <t>pás asfaltový natavitelný modifikovaný SBS tl 4,2mm s vložkou z polyesterové rohože a hrubozrnným břidličným posypem na horním povrchu</t>
  </si>
  <si>
    <t>1919599480</t>
  </si>
  <si>
    <t>38</t>
  </si>
  <si>
    <t>712391587</t>
  </si>
  <si>
    <t>Provedení povlakové krytiny střech do 10° přibití pásů hřebíky</t>
  </si>
  <si>
    <t>385804251</t>
  </si>
  <si>
    <t>39</t>
  </si>
  <si>
    <t>314115320</t>
  </si>
  <si>
    <t>hřebík do krytiny s velkou hlavou 02 2813 D 2,24 L 25 mm</t>
  </si>
  <si>
    <t>kg</t>
  </si>
  <si>
    <t>1913376248</t>
  </si>
  <si>
    <t>fig41*0,04</t>
  </si>
  <si>
    <t>40</t>
  </si>
  <si>
    <t>998712103</t>
  </si>
  <si>
    <t>Přesun hmot tonážní tonážní pro krytiny povlakové v objektech v do 24 m</t>
  </si>
  <si>
    <t>-1408587105</t>
  </si>
  <si>
    <t>41</t>
  </si>
  <si>
    <t>998712181</t>
  </si>
  <si>
    <t>Příplatek k přesunu hmot tonážní 712 prováděný bez použití mechanizace</t>
  </si>
  <si>
    <t>2073269614</t>
  </si>
  <si>
    <t>713</t>
  </si>
  <si>
    <t>Izolace tepelné</t>
  </si>
  <si>
    <t>42</t>
  </si>
  <si>
    <t>713121111</t>
  </si>
  <si>
    <t>Montáž izolace tepelné podlah volně kladenými rohožemi, pásy, dílci, deskami 1 vrstva</t>
  </si>
  <si>
    <t>-1468938761</t>
  </si>
  <si>
    <t>43</t>
  </si>
  <si>
    <t>63148152</t>
  </si>
  <si>
    <t>deska tepelně izolační minerální univerzální λ=0,035 tl 60mm</t>
  </si>
  <si>
    <t>1933093643</t>
  </si>
  <si>
    <t>3,05*2,96*1,02</t>
  </si>
  <si>
    <t>44</t>
  </si>
  <si>
    <t>713131111</t>
  </si>
  <si>
    <t>Montáž izolace tepelné stěn a základů přibitím rohoží, pásů, dílců, desek</t>
  </si>
  <si>
    <t>-1352184208</t>
  </si>
  <si>
    <t>45</t>
  </si>
  <si>
    <t>63148153</t>
  </si>
  <si>
    <t>deska tepelně izolační minerální univerzální λ=0,035 tl 80mm</t>
  </si>
  <si>
    <t>-1840809462</t>
  </si>
  <si>
    <t>2,2*2*1,02</t>
  </si>
  <si>
    <t>46</t>
  </si>
  <si>
    <t>998713103</t>
  </si>
  <si>
    <t>Přesun hmot tonážní pro izolace tepelné v objektech v do 24 m</t>
  </si>
  <si>
    <t>951993542</t>
  </si>
  <si>
    <t>47</t>
  </si>
  <si>
    <t>998713181</t>
  </si>
  <si>
    <t>Příplatek k přesunu hmot tonážní 713 prováděný bez použití mechanizace</t>
  </si>
  <si>
    <t>-1052044192</t>
  </si>
  <si>
    <t>741</t>
  </si>
  <si>
    <t>Elektroinstalace - silnoproud</t>
  </si>
  <si>
    <t>48</t>
  </si>
  <si>
    <t>9999600061</t>
  </si>
  <si>
    <t>Elektroinstalace - OS 8 - běžné svítidlo 1 kus s napojením na stávající rozvod</t>
  </si>
  <si>
    <t>kpl</t>
  </si>
  <si>
    <t>-1197005785</t>
  </si>
  <si>
    <t>49</t>
  </si>
  <si>
    <t>9999600062</t>
  </si>
  <si>
    <t>Elektroinstalace - OS 10 - běžné svítidlo 1 kus, dle potřeby úprava stávajícího vedení</t>
  </si>
  <si>
    <t>1174502731</t>
  </si>
  <si>
    <t>762</t>
  </si>
  <si>
    <t>Konstrukce tesařské</t>
  </si>
  <si>
    <t>50</t>
  </si>
  <si>
    <t>762083122</t>
  </si>
  <si>
    <t>Impregnace řeziva proti dřevokaznému hmyzu, houbám a plísním máčením třída ohrožení 3 a 4</t>
  </si>
  <si>
    <t>-1219334152</t>
  </si>
  <si>
    <t>fig21*0,12*0,16</t>
  </si>
  <si>
    <t>fig22*0,16*0,18</t>
  </si>
  <si>
    <t>51</t>
  </si>
  <si>
    <t>762085103</t>
  </si>
  <si>
    <t>Montáž kotevních želez, příložek, patek nebo táhel</t>
  </si>
  <si>
    <t>kus</t>
  </si>
  <si>
    <t>1253344064</t>
  </si>
  <si>
    <t>52</t>
  </si>
  <si>
    <t>553999002</t>
  </si>
  <si>
    <t>kotvení pozednic</t>
  </si>
  <si>
    <t>879218993</t>
  </si>
  <si>
    <t>53</t>
  </si>
  <si>
    <t>762331921</t>
  </si>
  <si>
    <t>Vyřezání části střešní vazby průřezové plochy řeziva do 224 cm2 délky do 3 m</t>
  </si>
  <si>
    <t>m</t>
  </si>
  <si>
    <t>-732862193</t>
  </si>
  <si>
    <t>2,8*4</t>
  </si>
  <si>
    <t>54</t>
  </si>
  <si>
    <t>762331922</t>
  </si>
  <si>
    <t>Vyřezání části střešní vazby průřezové plochy řeziva do 224 cm2 délky do 5 m</t>
  </si>
  <si>
    <t>15395588</t>
  </si>
  <si>
    <t>3,6*2</t>
  </si>
  <si>
    <t>55</t>
  </si>
  <si>
    <t>762332132</t>
  </si>
  <si>
    <t>Montáž vázaných kcí krovů pravidelných z hraněného řeziva průřezové plochy do 224 cm2</t>
  </si>
  <si>
    <t>600886723</t>
  </si>
  <si>
    <t xml:space="preserve">5,0                                           "160/120"</t>
  </si>
  <si>
    <t xml:space="preserve">3,8*3+3,9*3                         "120/160"</t>
  </si>
  <si>
    <t>56</t>
  </si>
  <si>
    <t>762332133</t>
  </si>
  <si>
    <t>Montáž vázaných kcí krovů pravidelných z hraněného řeziva průřezové plochy do 288 cm2</t>
  </si>
  <si>
    <t>-940447628</t>
  </si>
  <si>
    <t xml:space="preserve">2,8                                         "160/180"</t>
  </si>
  <si>
    <t>57</t>
  </si>
  <si>
    <t>762341026</t>
  </si>
  <si>
    <t>Bednění střech rovných z desek OSB tl 22 mm na pero a drážku šroubovaných na krokve</t>
  </si>
  <si>
    <t>208208822</t>
  </si>
  <si>
    <t>fig24</t>
  </si>
  <si>
    <t>58</t>
  </si>
  <si>
    <t>762341046</t>
  </si>
  <si>
    <t>Bednění střech rovných z desek OSB tl 22 mm na pero a drážku šroubovaných na rošt</t>
  </si>
  <si>
    <t>98965379</t>
  </si>
  <si>
    <t>fig25</t>
  </si>
  <si>
    <t>59</t>
  </si>
  <si>
    <t>762341811</t>
  </si>
  <si>
    <t>Demontáž bednění střech z prken</t>
  </si>
  <si>
    <t>-1747864616</t>
  </si>
  <si>
    <t>5,0*4,0</t>
  </si>
  <si>
    <t>60</t>
  </si>
  <si>
    <t>762395000</t>
  </si>
  <si>
    <t>Spojovací prostředky pro montáž krovu, bednění, laťování, světlíky, klíny</t>
  </si>
  <si>
    <t>-809175674</t>
  </si>
  <si>
    <t>61</t>
  </si>
  <si>
    <t>60512130</t>
  </si>
  <si>
    <t>hranol stavební řezivo průřezu do 224cm2 do dl 6m</t>
  </si>
  <si>
    <t>-1023611699</t>
  </si>
  <si>
    <t>fig21*0,12*0,16*1,1</t>
  </si>
  <si>
    <t>fig22*0,16*0,18*1,1</t>
  </si>
  <si>
    <t>62</t>
  </si>
  <si>
    <t>762439001</t>
  </si>
  <si>
    <t>Montáž obložení stěn podkladový rošt</t>
  </si>
  <si>
    <t>2076269896</t>
  </si>
  <si>
    <t xml:space="preserve">2,2*2*2                                       "60/80"</t>
  </si>
  <si>
    <t>63</t>
  </si>
  <si>
    <t>60512125</t>
  </si>
  <si>
    <t>hranol stavební řezivo průřezu do 120cm2 do dl 6m</t>
  </si>
  <si>
    <t>1174407336</t>
  </si>
  <si>
    <t>fig26*0,06*0,08*1,1</t>
  </si>
  <si>
    <t>64</t>
  </si>
  <si>
    <t>998762103</t>
  </si>
  <si>
    <t>Přesun hmot tonážní pro kce tesařské v objektech v do 24 m</t>
  </si>
  <si>
    <t>684086681</t>
  </si>
  <si>
    <t>65</t>
  </si>
  <si>
    <t>998762181</t>
  </si>
  <si>
    <t>Příplatek k přesunu hmot tonážní 762 prováděný bez použití mechanizace</t>
  </si>
  <si>
    <t>1558238257</t>
  </si>
  <si>
    <t>763</t>
  </si>
  <si>
    <t>Konstrukce suché výstavby</t>
  </si>
  <si>
    <t>66</t>
  </si>
  <si>
    <t>763111717</t>
  </si>
  <si>
    <t>SDK příčka základní penetrační nátěr</t>
  </si>
  <si>
    <t>-1195924974</t>
  </si>
  <si>
    <t>67</t>
  </si>
  <si>
    <t>763111741</t>
  </si>
  <si>
    <t>Montáž parotěsné zábrany do SDK příčky</t>
  </si>
  <si>
    <t>-198539621</t>
  </si>
  <si>
    <t>68</t>
  </si>
  <si>
    <t>28329282</t>
  </si>
  <si>
    <t>fólie PE vyztužená Al vrstvou pro parotěsnou vrstvu 170g/m2</t>
  </si>
  <si>
    <t>517783092</t>
  </si>
  <si>
    <t>fig31*1,1</t>
  </si>
  <si>
    <t>fig32*1,1</t>
  </si>
  <si>
    <t>69</t>
  </si>
  <si>
    <t>763112317</t>
  </si>
  <si>
    <t>SDK příčka mezibytová tl 255 mm zdvojený profil CW+UW 100 desky 2xA 12,5 TI 80 mm EI 60 Rw 62 dB</t>
  </si>
  <si>
    <t>1245654676</t>
  </si>
  <si>
    <t xml:space="preserve">3,0*(2,0+3,6)/2                               "SN2/A"</t>
  </si>
  <si>
    <t>70</t>
  </si>
  <si>
    <t>763121443</t>
  </si>
  <si>
    <t>SDK stěna předsazená tl 115 mm profil CW+UW 100 deska 1xDF 15 TI 40 mm 50 kg/m3 EI 30</t>
  </si>
  <si>
    <t>1114254738</t>
  </si>
  <si>
    <t xml:space="preserve">2,45*2,5-1,35*2,1                        "SO1/A"</t>
  </si>
  <si>
    <t>71</t>
  </si>
  <si>
    <t>763121714</t>
  </si>
  <si>
    <t>SDK stěna předsazená základní penetrační nátěr</t>
  </si>
  <si>
    <t>-505749876</t>
  </si>
  <si>
    <t>72</t>
  </si>
  <si>
    <t>763131433</t>
  </si>
  <si>
    <t>SDK podhled deska 1xDF 15 TI 60 mm 50 kg/m3 dvouvrstvá spodní kce profil CD+UD</t>
  </si>
  <si>
    <t>473712288</t>
  </si>
  <si>
    <t>1,6*3,3</t>
  </si>
  <si>
    <t>1,3*2,7+2,78*2,9</t>
  </si>
  <si>
    <t xml:space="preserve">5,6*1,3                                "boční stěna na vazníku"</t>
  </si>
  <si>
    <t>73</t>
  </si>
  <si>
    <t>763131714</t>
  </si>
  <si>
    <t>SDK podhled základní penetrační nátěr</t>
  </si>
  <si>
    <t>-689343326</t>
  </si>
  <si>
    <t>74</t>
  </si>
  <si>
    <t>763131751</t>
  </si>
  <si>
    <t>Montáž parotěsné zábrany do SDK podhledu</t>
  </si>
  <si>
    <t>1509136496</t>
  </si>
  <si>
    <t>75</t>
  </si>
  <si>
    <t>1184574267</t>
  </si>
  <si>
    <t>fig33*1,1</t>
  </si>
  <si>
    <t>76</t>
  </si>
  <si>
    <t>763131752</t>
  </si>
  <si>
    <t>Montáž jedné vrstvy tepelné izolace do SDK podhledu</t>
  </si>
  <si>
    <t>-863476317</t>
  </si>
  <si>
    <t>77</t>
  </si>
  <si>
    <t>63148011</t>
  </si>
  <si>
    <t xml:space="preserve">deska tepelně izolační minerální univerzální λ=0,038-0,039  tl 200mm</t>
  </si>
  <si>
    <t>-1961552174</t>
  </si>
  <si>
    <t>fig33*1,02</t>
  </si>
  <si>
    <t>78</t>
  </si>
  <si>
    <t>763161821</t>
  </si>
  <si>
    <t>Demontáž SDK podkroví s dvouvrstvou nosnou kcí z ocelových profilů opláštění jednoduché</t>
  </si>
  <si>
    <t>1276634299</t>
  </si>
  <si>
    <t>1,5*1,5+1,3*1,5+1,6*2,78+1,45*2,35</t>
  </si>
  <si>
    <t>79</t>
  </si>
  <si>
    <t>763181321</t>
  </si>
  <si>
    <t>Montáž jednokřídlové kovové zárubně v do 4,75 m SDK příčka</t>
  </si>
  <si>
    <t>-1312053287</t>
  </si>
  <si>
    <t>80</t>
  </si>
  <si>
    <t>553313280</t>
  </si>
  <si>
    <t>zárubeň ocelová pro sádrokarton s drážkou S 150 DV 900 L/P</t>
  </si>
  <si>
    <t>64123936</t>
  </si>
  <si>
    <t>81</t>
  </si>
  <si>
    <t>998763303</t>
  </si>
  <si>
    <t>Přesun hmot tonážní pro sádrokartonové konstrukce v objektech v do 24 m</t>
  </si>
  <si>
    <t>809246715</t>
  </si>
  <si>
    <t>82</t>
  </si>
  <si>
    <t>998763381</t>
  </si>
  <si>
    <t>Příplatek k přesunu hmot tonážní 763 SDK prováděný bez použití mechanizace</t>
  </si>
  <si>
    <t>485287600</t>
  </si>
  <si>
    <t>764</t>
  </si>
  <si>
    <t>Konstrukce klempířské</t>
  </si>
  <si>
    <t>83</t>
  </si>
  <si>
    <t>764212633</t>
  </si>
  <si>
    <t>Oplechování štítu závětrnou lištou z Pz s povrchovou úpravou rš 250 mm</t>
  </si>
  <si>
    <t>555719028</t>
  </si>
  <si>
    <t>3,35*2</t>
  </si>
  <si>
    <t>84</t>
  </si>
  <si>
    <t>764212662</t>
  </si>
  <si>
    <t>Oplechování rovné okapové hrany z Pz s povrchovou úpravou rš 200 mm</t>
  </si>
  <si>
    <t>1439407422</t>
  </si>
  <si>
    <t>5,15</t>
  </si>
  <si>
    <t>85</t>
  </si>
  <si>
    <t>764511602</t>
  </si>
  <si>
    <t>Žlab podokapní půlkruhový z Pz s povrchovou úpravou rš 330 mm</t>
  </si>
  <si>
    <t>-157323635</t>
  </si>
  <si>
    <t>5,2</t>
  </si>
  <si>
    <t>86</t>
  </si>
  <si>
    <t>764511643</t>
  </si>
  <si>
    <t>Kotlík oválný (trychtýřový) pro podokapní žlaby z Pz s povrchovou úpravou 330/120 mm</t>
  </si>
  <si>
    <t>-569619944</t>
  </si>
  <si>
    <t>87</t>
  </si>
  <si>
    <t>764518623</t>
  </si>
  <si>
    <t>Svody kruhové včetně objímek, kolen, odskoků z Pz s povrchovou úpravou průměru 120 mm</t>
  </si>
  <si>
    <t>2069800968</t>
  </si>
  <si>
    <t>1,0</t>
  </si>
  <si>
    <t>88</t>
  </si>
  <si>
    <t>998764103</t>
  </si>
  <si>
    <t>Přesun hmot tonážní pro konstrukce klempířské v objektech v do 24 m</t>
  </si>
  <si>
    <t>493502087</t>
  </si>
  <si>
    <t>89</t>
  </si>
  <si>
    <t>998764181</t>
  </si>
  <si>
    <t>Příplatek k přesunu hmot tonážní 764 prováděný bez použití mechanizace</t>
  </si>
  <si>
    <t>-1336979558</t>
  </si>
  <si>
    <t>765</t>
  </si>
  <si>
    <t>Krytina skládaná</t>
  </si>
  <si>
    <t>90</t>
  </si>
  <si>
    <t>765113111</t>
  </si>
  <si>
    <t>Okapová hrana s větracím pásem plastovým</t>
  </si>
  <si>
    <t>-1027923142</t>
  </si>
  <si>
    <t xml:space="preserve">5,7                                         "OS 7"</t>
  </si>
  <si>
    <t>91</t>
  </si>
  <si>
    <t>765151801</t>
  </si>
  <si>
    <t>Demontáž krytiny bitumenové ze šindelů do suti</t>
  </si>
  <si>
    <t>1714329867</t>
  </si>
  <si>
    <t>92</t>
  </si>
  <si>
    <t>998765103</t>
  </si>
  <si>
    <t>Přesun hmot tonážní pro krytiny skládané v objektech v do 24 m</t>
  </si>
  <si>
    <t>1053322413</t>
  </si>
  <si>
    <t>93</t>
  </si>
  <si>
    <t>998765181</t>
  </si>
  <si>
    <t>Příplatek k přesunu hmot tonážní 765 prováděný bez použití mechanizace</t>
  </si>
  <si>
    <t>805269542</t>
  </si>
  <si>
    <t>766</t>
  </si>
  <si>
    <t>Konstrukce truhlářské</t>
  </si>
  <si>
    <t>94</t>
  </si>
  <si>
    <t>766660022</t>
  </si>
  <si>
    <t>Montáž dveřních křídel otvíravých 1křídlových š přes 0,8 m požárních do ocelové zárubně</t>
  </si>
  <si>
    <t>2056130173</t>
  </si>
  <si>
    <t xml:space="preserve">1                                                  "12L/A"</t>
  </si>
  <si>
    <t>95</t>
  </si>
  <si>
    <t>611653140</t>
  </si>
  <si>
    <t>dveře vnitřní protipožární hladké dýhované 1křídlé 90x197 cm</t>
  </si>
  <si>
    <t>-1309112352</t>
  </si>
  <si>
    <t>96</t>
  </si>
  <si>
    <t>766660717</t>
  </si>
  <si>
    <t>Montáž dveřních křídel samozavírače na ocelovou zárubeň</t>
  </si>
  <si>
    <t>-951371170</t>
  </si>
  <si>
    <t>97</t>
  </si>
  <si>
    <t>549172651</t>
  </si>
  <si>
    <t>samozavírač dveří hydraulický na PP dveře</t>
  </si>
  <si>
    <t>-657669358</t>
  </si>
  <si>
    <t>98</t>
  </si>
  <si>
    <t>766660728</t>
  </si>
  <si>
    <t>Montáž dveřního interiérového kování - zámku</t>
  </si>
  <si>
    <t>-1055647919</t>
  </si>
  <si>
    <t>120</t>
  </si>
  <si>
    <t>766660729</t>
  </si>
  <si>
    <t>Montáž dveřního interiérového kování - štítku s klikou</t>
  </si>
  <si>
    <t>-2103819019</t>
  </si>
  <si>
    <t>99</t>
  </si>
  <si>
    <t>549960003</t>
  </si>
  <si>
    <t>Dveřní kování včetně zámku</t>
  </si>
  <si>
    <t>-450185212</t>
  </si>
  <si>
    <t>100</t>
  </si>
  <si>
    <t>998766103</t>
  </si>
  <si>
    <t>Přesun hmot tonážní pro konstrukce truhlářské v objektech v do 24 m</t>
  </si>
  <si>
    <t>-1890579547</t>
  </si>
  <si>
    <t>101</t>
  </si>
  <si>
    <t>998766181</t>
  </si>
  <si>
    <t>Příplatek k přesunu hmot tonážní 766 prováděný bez použití mechanizace</t>
  </si>
  <si>
    <t>-1724197758</t>
  </si>
  <si>
    <t>767</t>
  </si>
  <si>
    <t>Konstrukce zámečnické</t>
  </si>
  <si>
    <t>102</t>
  </si>
  <si>
    <t>767161823</t>
  </si>
  <si>
    <t>Demontáž zábradlí schodišťového nerozebíratelného hmotnosti 1m zábradlí do 20 kg</t>
  </si>
  <si>
    <t>817691331</t>
  </si>
  <si>
    <t xml:space="preserve">3,5+1,5                                        "OS 11"</t>
  </si>
  <si>
    <t>103</t>
  </si>
  <si>
    <t>767220120</t>
  </si>
  <si>
    <t>Montáž zábradlí schodišťového hmotnosti do 25 kg z trubek do zdi</t>
  </si>
  <si>
    <t>-574142506</t>
  </si>
  <si>
    <t>104</t>
  </si>
  <si>
    <t>5539600091</t>
  </si>
  <si>
    <t>Ocelové zábradlí - použité</t>
  </si>
  <si>
    <t>868667254</t>
  </si>
  <si>
    <t>105</t>
  </si>
  <si>
    <t>767995116</t>
  </si>
  <si>
    <t>Montáž atypických zámečnických konstrukcí hmotnosti do 250 kg</t>
  </si>
  <si>
    <t>145012809</t>
  </si>
  <si>
    <t>106</t>
  </si>
  <si>
    <t>553999008</t>
  </si>
  <si>
    <t>atypická ocelová konstrukce</t>
  </si>
  <si>
    <t>-1898886741</t>
  </si>
  <si>
    <t>107</t>
  </si>
  <si>
    <t>998767103</t>
  </si>
  <si>
    <t>Přesun hmot tonážní pro zámečnické konstrukce v objektech v do 24 m</t>
  </si>
  <si>
    <t>2118780449</t>
  </si>
  <si>
    <t>108</t>
  </si>
  <si>
    <t>998767181</t>
  </si>
  <si>
    <t>Příplatek k přesunu hmot tonážní 767 prováděný bez použití mechanizace</t>
  </si>
  <si>
    <t>-1947724201</t>
  </si>
  <si>
    <t>771</t>
  </si>
  <si>
    <t>Podlahy z dlaždic</t>
  </si>
  <si>
    <t>109</t>
  </si>
  <si>
    <t>771574116</t>
  </si>
  <si>
    <t>Montáž podlah keramických režných hladkých lepených flexibilním lepidlem do 25 ks/m2</t>
  </si>
  <si>
    <t>1410660304</t>
  </si>
  <si>
    <t>1,6*3,3+(0,32+0,41)*1,35</t>
  </si>
  <si>
    <t>0,8*2,96</t>
  </si>
  <si>
    <t>110</t>
  </si>
  <si>
    <t>59761406</t>
  </si>
  <si>
    <t>dlažba keramická slinutá protiskluzná do interiéru i exteriéru pro vysoké mechanické namáhání přes 22 do 25ks/m2</t>
  </si>
  <si>
    <t>-227174425</t>
  </si>
  <si>
    <t>fig51*1,1</t>
  </si>
  <si>
    <t>111</t>
  </si>
  <si>
    <t>771591111</t>
  </si>
  <si>
    <t>Podlahy penetrace podkladu</t>
  </si>
  <si>
    <t>-1541913356</t>
  </si>
  <si>
    <t>112</t>
  </si>
  <si>
    <t>998771103</t>
  </si>
  <si>
    <t>Přesun hmot tonážní pro podlahy z dlaždic v objektech v do 24 m</t>
  </si>
  <si>
    <t>1415895510</t>
  </si>
  <si>
    <t>113</t>
  </si>
  <si>
    <t>998771181</t>
  </si>
  <si>
    <t>Příplatek k přesunu hmot tonážní 771 prováděný bez použití mechanizace</t>
  </si>
  <si>
    <t>-2146821124</t>
  </si>
  <si>
    <t>783</t>
  </si>
  <si>
    <t>Dokončovací práce - nátěry</t>
  </si>
  <si>
    <t>114</t>
  </si>
  <si>
    <t>783314201</t>
  </si>
  <si>
    <t>Základní antikorozní jednonásobný syntetický standardní nátěr zámečnických konstrukcí</t>
  </si>
  <si>
    <t>-176406410</t>
  </si>
  <si>
    <t>(0,9+2*2,0)*0,25</t>
  </si>
  <si>
    <t xml:space="preserve">Mezisoučet                               "zárubně"</t>
  </si>
  <si>
    <t>fig61*0,001*32</t>
  </si>
  <si>
    <t>115</t>
  </si>
  <si>
    <t>783315101</t>
  </si>
  <si>
    <t>Mezinátěr jednonásobný syntetický standardní zámečnických konstrukcí</t>
  </si>
  <si>
    <t>-1408515220</t>
  </si>
  <si>
    <t>116</t>
  </si>
  <si>
    <t>783317101</t>
  </si>
  <si>
    <t>Krycí jednonásobný syntetický standardní nátěr zámečnických konstrukcí</t>
  </si>
  <si>
    <t>-2019216238</t>
  </si>
  <si>
    <t>784</t>
  </si>
  <si>
    <t>Dokončovací práce - malby a tapety</t>
  </si>
  <si>
    <t>117</t>
  </si>
  <si>
    <t>784181103</t>
  </si>
  <si>
    <t>Základní akrylátová jednonásobná penetrace podkladu v místnostech výšky do 5,00m</t>
  </si>
  <si>
    <t>1805103299</t>
  </si>
  <si>
    <t>(5,0+1,5)*4,9</t>
  </si>
  <si>
    <t>(4,1+1,5+2,7+3,5)*3,5</t>
  </si>
  <si>
    <t>(1,6+3,3)*2*2,5</t>
  </si>
  <si>
    <t xml:space="preserve">Mezisoučet                                   "stěny"</t>
  </si>
  <si>
    <t>118</t>
  </si>
  <si>
    <t>784221103</t>
  </si>
  <si>
    <t xml:space="preserve">Dvojnásobné bílé malby  ze směsí za sucha dobře otěruvzdorných v místnostech do 5,00 m</t>
  </si>
  <si>
    <t>-1610798918</t>
  </si>
  <si>
    <t xml:space="preserve">Mezisoučet                                     "stropy"</t>
  </si>
  <si>
    <t>Práce a dodávky M</t>
  </si>
  <si>
    <t>33-M</t>
  </si>
  <si>
    <t>Montáže dopr.zaříz.,sklad. zař. a váh</t>
  </si>
  <si>
    <t>119</t>
  </si>
  <si>
    <t>9999600161</t>
  </si>
  <si>
    <t>M+D vertikální plošiny OS 9</t>
  </si>
  <si>
    <t>256</t>
  </si>
  <si>
    <t>443924612</t>
  </si>
  <si>
    <t>3 -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</si>
  <si>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</si>
  <si>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</si>
  <si>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</si>
  <si>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</si>
  <si>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</si>
  <si>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</si>
  <si>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</si>
  <si>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</si>
  <si>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</si>
  <si>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</si>
  <si>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</si>
  <si>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</si>
  <si>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</si>
  <si>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</si>
  <si>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</si>
  <si>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</si>
  <si>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-209683553</t>
  </si>
  <si>
    <t xml:space="preserve">1      "podrobný popis prací je v příloze 01 všeobecných podmínek ceníku VRN a na www.cs-urs.cz"</t>
  </si>
  <si>
    <t>VRN2</t>
  </si>
  <si>
    <t>Příprava staveniště</t>
  </si>
  <si>
    <t>020001000</t>
  </si>
  <si>
    <t>-1103291980</t>
  </si>
  <si>
    <t xml:space="preserve">1      "podrobný popis prací je v příloze 02 všeobecných podmínek ceníku VRN a na www.cs-urs.cz"</t>
  </si>
  <si>
    <t>VRN3</t>
  </si>
  <si>
    <t>Zařízení staveniště</t>
  </si>
  <si>
    <t>030001000</t>
  </si>
  <si>
    <t>-419484574</t>
  </si>
  <si>
    <t xml:space="preserve">1      "podrobný popis prací je v příloze 03 všeobecných podmínek ceníku VRN a na www.cs-urs.cz"</t>
  </si>
  <si>
    <t>VRN4</t>
  </si>
  <si>
    <t>Inženýrská činnost</t>
  </si>
  <si>
    <t>040001000</t>
  </si>
  <si>
    <t>-383293573</t>
  </si>
  <si>
    <t xml:space="preserve">1      "podrobný popis prací je v příloze 04 všeobecných podmínek ceníku VRN a na www.cs-urs.cz"</t>
  </si>
  <si>
    <t>VRN5</t>
  </si>
  <si>
    <t>Finanční náklady</t>
  </si>
  <si>
    <t>050001000</t>
  </si>
  <si>
    <t>1141442670</t>
  </si>
  <si>
    <t xml:space="preserve">1      "podrobný popis prací je v příloze 05 všeobecných podmínek ceníku VRN a na www.cs-urs.cz"</t>
  </si>
  <si>
    <t>VRN6</t>
  </si>
  <si>
    <t>Územní vlivy</t>
  </si>
  <si>
    <t>060001000</t>
  </si>
  <si>
    <t>88369027</t>
  </si>
  <si>
    <t xml:space="preserve">1      "podrobný popis prací je v příloze 06 všeobecných podmínek ceníku VRN a na www.cs-urs.cz"</t>
  </si>
  <si>
    <t>VRN7</t>
  </si>
  <si>
    <t>Provozní vlivy</t>
  </si>
  <si>
    <t>070001000</t>
  </si>
  <si>
    <t>-983885293</t>
  </si>
  <si>
    <t xml:space="preserve">1      "podrobný popis prací je v příloze 07 všeobecných podmínek ceníku VRN a na www.cs-urs.cz"</t>
  </si>
  <si>
    <t>VRN8</t>
  </si>
  <si>
    <t>Přesun stavebních kapacit</t>
  </si>
  <si>
    <t>080001000</t>
  </si>
  <si>
    <t>Další náklady na pracovníky</t>
  </si>
  <si>
    <t>782480596</t>
  </si>
  <si>
    <t xml:space="preserve">1      "podrobný popis prací je v příloze 08 všeobecných podmínek ceníku VRN a na www.cs-urs.cz"</t>
  </si>
  <si>
    <t>VRN9</t>
  </si>
  <si>
    <t>Ostatní náklady</t>
  </si>
  <si>
    <t>090001000</t>
  </si>
  <si>
    <t>-1976820257</t>
  </si>
  <si>
    <t xml:space="preserve">1      "podrobný popis prací je v příloze 09 všeobecných podmínek ceníku VRN a na www.cs-urs.cz"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</si>
</sst>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Projektis1881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Vestavba učeben do půdního prostoru ZŠ Podharť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Dvůr Králové nad Labem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23. 1. 2020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7.9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Dvůr Králové n.L., nám. TGM 38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Projektis spol. s r.o., Legionářská 562, D.K.n.L.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ROUND(SUM(AS95:AS96),0)</f>
        <v>0</v>
      </c>
      <c r="AT94" s="98">
        <f>ROUND(SUM(AV94:AW94),0)</f>
        <v>0</v>
      </c>
      <c r="AU94" s="99">
        <f>ROUND(SUM(AU95:AU96),5)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ROUND(SUM(AZ95:AZ96),0)</f>
        <v>0</v>
      </c>
      <c r="BA94" s="98">
        <f>ROUND(SUM(BA95:BA96),0)</f>
        <v>0</v>
      </c>
      <c r="BB94" s="98">
        <f>ROUND(SUM(BB95:BB96),0)</f>
        <v>0</v>
      </c>
      <c r="BC94" s="98">
        <f>ROUND(SUM(BC95:BC96),0)</f>
        <v>0</v>
      </c>
      <c r="BD94" s="100">
        <f>ROUND(SUM(BD95:BD96),0)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'1 - Vestavba učeben'!J30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ROUND(SUM(AV95:AW95),0)</f>
        <v>0</v>
      </c>
      <c r="AU95" s="112">
        <f>'1 - Vestavba učeben'!P138</f>
        <v>0</v>
      </c>
      <c r="AV95" s="111">
        <f>'1 - Vestavba učeben'!J33</f>
        <v>0</v>
      </c>
      <c r="AW95" s="111">
        <f>'1 - Vestavba učeben'!J34</f>
        <v>0</v>
      </c>
      <c r="AX95" s="111">
        <f>'1 - Vestavba učeben'!J35</f>
        <v>0</v>
      </c>
      <c r="AY95" s="111">
        <f>'1 - Vestavba učeben'!J36</f>
        <v>0</v>
      </c>
      <c r="AZ95" s="111">
        <f>'1 - Vestavba učeben'!F33</f>
        <v>0</v>
      </c>
      <c r="BA95" s="111">
        <f>'1 - Vestavba učeben'!F34</f>
        <v>0</v>
      </c>
      <c r="BB95" s="111">
        <f>'1 - Vestavba učeben'!F35</f>
        <v>0</v>
      </c>
      <c r="BC95" s="111">
        <f>'1 - Vestavba učeben'!F36</f>
        <v>0</v>
      </c>
      <c r="BD95" s="113">
        <f>'1 - Vestavba učeben'!F37</f>
        <v>0</v>
      </c>
      <c r="BE95" s="7"/>
      <c r="BT95" s="114" t="s">
        <v>8</v>
      </c>
      <c r="BV95" s="114" t="s">
        <v>79</v>
      </c>
      <c r="BW95" s="114" t="s">
        <v>84</v>
      </c>
      <c r="BX95" s="114" t="s">
        <v>4</v>
      </c>
      <c r="CL95" s="114" t="s">
        <v>1</v>
      </c>
      <c r="CM95" s="114" t="s">
        <v>85</v>
      </c>
    </row>
    <row r="96" s="7" customFormat="1" ht="16.5" customHeight="1">
      <c r="A96" s="103" t="s">
        <v>81</v>
      </c>
      <c r="B96" s="104"/>
      <c r="C96" s="105"/>
      <c r="D96" s="106" t="s">
        <v>86</v>
      </c>
      <c r="E96" s="106"/>
      <c r="F96" s="106"/>
      <c r="G96" s="106"/>
      <c r="H96" s="106"/>
      <c r="I96" s="107"/>
      <c r="J96" s="106" t="s">
        <v>87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'3 - Vedlejší náklady'!J30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5">
        <v>0</v>
      </c>
      <c r="AT96" s="116">
        <f>ROUND(SUM(AV96:AW96),0)</f>
        <v>0</v>
      </c>
      <c r="AU96" s="117">
        <f>'3 - Vedlejší náklady'!P126</f>
        <v>0</v>
      </c>
      <c r="AV96" s="116">
        <f>'3 - Vedlejší náklady'!J33</f>
        <v>0</v>
      </c>
      <c r="AW96" s="116">
        <f>'3 - Vedlejší náklady'!J34</f>
        <v>0</v>
      </c>
      <c r="AX96" s="116">
        <f>'3 - Vedlejší náklady'!J35</f>
        <v>0</v>
      </c>
      <c r="AY96" s="116">
        <f>'3 - Vedlejší náklady'!J36</f>
        <v>0</v>
      </c>
      <c r="AZ96" s="116">
        <f>'3 - Vedlejší náklady'!F33</f>
        <v>0</v>
      </c>
      <c r="BA96" s="116">
        <f>'3 - Vedlejší náklady'!F34</f>
        <v>0</v>
      </c>
      <c r="BB96" s="116">
        <f>'3 - Vedlejší náklady'!F35</f>
        <v>0</v>
      </c>
      <c r="BC96" s="116">
        <f>'3 - Vedlejší náklady'!F36</f>
        <v>0</v>
      </c>
      <c r="BD96" s="118">
        <f>'3 - Vedlejší náklady'!F37</f>
        <v>0</v>
      </c>
      <c r="BE96" s="7"/>
      <c r="BT96" s="114" t="s">
        <v>8</v>
      </c>
      <c r="BV96" s="114" t="s">
        <v>79</v>
      </c>
      <c r="BW96" s="114" t="s">
        <v>88</v>
      </c>
      <c r="BX96" s="114" t="s">
        <v>4</v>
      </c>
      <c r="CL96" s="114" t="s">
        <v>1</v>
      </c>
      <c r="CM96" s="114" t="s">
        <v>85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1 - Vestavba učeben'!C2" display="/"/>
    <hyperlink ref="A96" location="'3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20" t="s">
        <v>89</v>
      </c>
      <c r="BA2" s="120" t="s">
        <v>90</v>
      </c>
      <c r="BB2" s="120" t="s">
        <v>1</v>
      </c>
      <c r="BC2" s="120" t="s">
        <v>91</v>
      </c>
      <c r="BD2" s="120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1"/>
      <c r="J3" s="20"/>
      <c r="K3" s="20"/>
      <c r="L3" s="21"/>
      <c r="AT3" s="18" t="s">
        <v>85</v>
      </c>
      <c r="AZ3" s="120" t="s">
        <v>92</v>
      </c>
      <c r="BA3" s="120" t="s">
        <v>93</v>
      </c>
      <c r="BB3" s="120" t="s">
        <v>1</v>
      </c>
      <c r="BC3" s="120" t="s">
        <v>94</v>
      </c>
      <c r="BD3" s="120" t="s">
        <v>85</v>
      </c>
    </row>
    <row r="4" s="1" customFormat="1" ht="24.96" customHeight="1">
      <c r="B4" s="21"/>
      <c r="D4" s="22" t="s">
        <v>95</v>
      </c>
      <c r="I4" s="119"/>
      <c r="L4" s="21"/>
      <c r="M4" s="122" t="s">
        <v>11</v>
      </c>
      <c r="AT4" s="18" t="s">
        <v>3</v>
      </c>
      <c r="AZ4" s="120" t="s">
        <v>96</v>
      </c>
      <c r="BA4" s="120" t="s">
        <v>97</v>
      </c>
      <c r="BB4" s="120" t="s">
        <v>1</v>
      </c>
      <c r="BC4" s="120" t="s">
        <v>98</v>
      </c>
      <c r="BD4" s="120" t="s">
        <v>85</v>
      </c>
    </row>
    <row r="5" s="1" customFormat="1" ht="6.96" customHeight="1">
      <c r="B5" s="21"/>
      <c r="I5" s="119"/>
      <c r="L5" s="21"/>
      <c r="AZ5" s="120" t="s">
        <v>99</v>
      </c>
      <c r="BA5" s="120" t="s">
        <v>100</v>
      </c>
      <c r="BB5" s="120" t="s">
        <v>1</v>
      </c>
      <c r="BC5" s="120" t="s">
        <v>101</v>
      </c>
      <c r="BD5" s="120" t="s">
        <v>85</v>
      </c>
    </row>
    <row r="6" s="1" customFormat="1" ht="12" customHeight="1">
      <c r="B6" s="21"/>
      <c r="D6" s="31" t="s">
        <v>17</v>
      </c>
      <c r="I6" s="119"/>
      <c r="L6" s="21"/>
      <c r="AZ6" s="120" t="s">
        <v>102</v>
      </c>
      <c r="BA6" s="120" t="s">
        <v>103</v>
      </c>
      <c r="BB6" s="120" t="s">
        <v>1</v>
      </c>
      <c r="BC6" s="120" t="s">
        <v>104</v>
      </c>
      <c r="BD6" s="120" t="s">
        <v>85</v>
      </c>
    </row>
    <row r="7" s="1" customFormat="1" ht="16.5" customHeight="1">
      <c r="B7" s="21"/>
      <c r="E7" s="123" t="str">
        <f>'Rekapitulace stavby'!K6</f>
        <v>Vestavba učeben do půdního prostoru ZŠ Podharť</v>
      </c>
      <c r="F7" s="31"/>
      <c r="G7" s="31"/>
      <c r="H7" s="31"/>
      <c r="I7" s="119"/>
      <c r="L7" s="21"/>
      <c r="AZ7" s="120" t="s">
        <v>105</v>
      </c>
      <c r="BA7" s="120" t="s">
        <v>106</v>
      </c>
      <c r="BB7" s="120" t="s">
        <v>1</v>
      </c>
      <c r="BC7" s="120" t="s">
        <v>107</v>
      </c>
      <c r="BD7" s="120" t="s">
        <v>85</v>
      </c>
    </row>
    <row r="8" s="2" customFormat="1" ht="12" customHeight="1">
      <c r="A8" s="37"/>
      <c r="B8" s="38"/>
      <c r="C8" s="37"/>
      <c r="D8" s="31" t="s">
        <v>108</v>
      </c>
      <c r="E8" s="37"/>
      <c r="F8" s="37"/>
      <c r="G8" s="37"/>
      <c r="H8" s="37"/>
      <c r="I8" s="124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20" t="s">
        <v>109</v>
      </c>
      <c r="BA8" s="120" t="s">
        <v>110</v>
      </c>
      <c r="BB8" s="120" t="s">
        <v>1</v>
      </c>
      <c r="BC8" s="120" t="s">
        <v>111</v>
      </c>
      <c r="BD8" s="120" t="s">
        <v>85</v>
      </c>
    </row>
    <row r="9" s="2" customFormat="1" ht="16.5" customHeight="1">
      <c r="A9" s="37"/>
      <c r="B9" s="38"/>
      <c r="C9" s="37"/>
      <c r="D9" s="37"/>
      <c r="E9" s="66" t="s">
        <v>112</v>
      </c>
      <c r="F9" s="37"/>
      <c r="G9" s="37"/>
      <c r="H9" s="37"/>
      <c r="I9" s="124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0" t="s">
        <v>113</v>
      </c>
      <c r="BA9" s="120" t="s">
        <v>114</v>
      </c>
      <c r="BB9" s="120" t="s">
        <v>1</v>
      </c>
      <c r="BC9" s="120" t="s">
        <v>115</v>
      </c>
      <c r="BD9" s="120" t="s">
        <v>85</v>
      </c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4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0" t="s">
        <v>116</v>
      </c>
      <c r="BA10" s="120" t="s">
        <v>117</v>
      </c>
      <c r="BB10" s="120" t="s">
        <v>1</v>
      </c>
      <c r="BC10" s="120" t="s">
        <v>118</v>
      </c>
      <c r="BD10" s="120" t="s">
        <v>85</v>
      </c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125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0" t="s">
        <v>119</v>
      </c>
      <c r="BA11" s="120" t="s">
        <v>120</v>
      </c>
      <c r="BB11" s="120" t="s">
        <v>1</v>
      </c>
      <c r="BC11" s="120" t="s">
        <v>121</v>
      </c>
      <c r="BD11" s="120" t="s">
        <v>85</v>
      </c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125" t="s">
        <v>23</v>
      </c>
      <c r="J12" s="68" t="str">
        <f>'Rekapitulace stavby'!AN8</f>
        <v>23. 1. 2020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0" t="s">
        <v>122</v>
      </c>
      <c r="BA12" s="120" t="s">
        <v>123</v>
      </c>
      <c r="BB12" s="120" t="s">
        <v>1</v>
      </c>
      <c r="BC12" s="120" t="s">
        <v>124</v>
      </c>
      <c r="BD12" s="120" t="s">
        <v>85</v>
      </c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4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125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125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4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125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5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4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125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125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4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125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125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4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124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4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30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1" t="s">
        <v>37</v>
      </c>
      <c r="E30" s="37"/>
      <c r="F30" s="37"/>
      <c r="G30" s="37"/>
      <c r="H30" s="37"/>
      <c r="I30" s="124"/>
      <c r="J30" s="95">
        <f>ROUND(J138,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0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13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3" t="s">
        <v>41</v>
      </c>
      <c r="E33" s="31" t="s">
        <v>42</v>
      </c>
      <c r="F33" s="134">
        <f>ROUND((SUM(BE138:BE434)),  0)</f>
        <v>0</v>
      </c>
      <c r="G33" s="37"/>
      <c r="H33" s="37"/>
      <c r="I33" s="135">
        <v>0.20999999999999999</v>
      </c>
      <c r="J33" s="134">
        <f>ROUND(((SUM(BE138:BE434))*I33),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34">
        <f>ROUND((SUM(BF138:BF434)),  0)</f>
        <v>0</v>
      </c>
      <c r="G34" s="37"/>
      <c r="H34" s="37"/>
      <c r="I34" s="135">
        <v>0.14999999999999999</v>
      </c>
      <c r="J34" s="134">
        <f>ROUND(((SUM(BF138:BF434))*I34),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34">
        <f>ROUND((SUM(BG138:BG434)),  0)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34">
        <f>ROUND((SUM(BH138:BH434)),  0)</f>
        <v>0</v>
      </c>
      <c r="G36" s="37"/>
      <c r="H36" s="37"/>
      <c r="I36" s="135">
        <v>0.14999999999999999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34">
        <f>ROUND((SUM(BI138:BI434)),  0)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4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6"/>
      <c r="D39" s="137" t="s">
        <v>47</v>
      </c>
      <c r="E39" s="80"/>
      <c r="F39" s="80"/>
      <c r="G39" s="138" t="s">
        <v>48</v>
      </c>
      <c r="H39" s="139" t="s">
        <v>49</v>
      </c>
      <c r="I39" s="140"/>
      <c r="J39" s="141">
        <f>SUM(J30:J37)</f>
        <v>0</v>
      </c>
      <c r="K39" s="142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4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143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4" t="s">
        <v>53</v>
      </c>
      <c r="G61" s="57" t="s">
        <v>52</v>
      </c>
      <c r="H61" s="40"/>
      <c r="I61" s="145"/>
      <c r="J61" s="14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147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4" t="s">
        <v>53</v>
      </c>
      <c r="G76" s="57" t="s">
        <v>52</v>
      </c>
      <c r="H76" s="40"/>
      <c r="I76" s="145"/>
      <c r="J76" s="14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8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9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125</v>
      </c>
      <c r="D82" s="37"/>
      <c r="E82" s="37"/>
      <c r="F82" s="37"/>
      <c r="G82" s="37"/>
      <c r="H82" s="37"/>
      <c r="I82" s="124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4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124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3" t="str">
        <f>E7</f>
        <v>Vestavba učeben do půdního prostoru ZŠ Podharť</v>
      </c>
      <c r="F85" s="31"/>
      <c r="G85" s="31"/>
      <c r="H85" s="31"/>
      <c r="I85" s="124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108</v>
      </c>
      <c r="D86" s="37"/>
      <c r="E86" s="37"/>
      <c r="F86" s="37"/>
      <c r="G86" s="37"/>
      <c r="H86" s="37"/>
      <c r="I86" s="124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1 - Vestavba učeben</v>
      </c>
      <c r="F87" s="37"/>
      <c r="G87" s="37"/>
      <c r="H87" s="37"/>
      <c r="I87" s="124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4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nad Labem</v>
      </c>
      <c r="G89" s="37"/>
      <c r="H89" s="37"/>
      <c r="I89" s="125" t="s">
        <v>23</v>
      </c>
      <c r="J89" s="68" t="str">
        <f>IF(J12="","",J12)</f>
        <v>23. 1. 2020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4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3.05" customHeight="1">
      <c r="A91" s="37"/>
      <c r="B91" s="38"/>
      <c r="C91" s="31" t="s">
        <v>25</v>
      </c>
      <c r="D91" s="37"/>
      <c r="E91" s="37"/>
      <c r="F91" s="26" t="str">
        <f>E15</f>
        <v>Město Dvůr Králové n.L., nám. TGM 38</v>
      </c>
      <c r="G91" s="37"/>
      <c r="H91" s="37"/>
      <c r="I91" s="125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125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4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0" t="s">
        <v>126</v>
      </c>
      <c r="D94" s="136"/>
      <c r="E94" s="136"/>
      <c r="F94" s="136"/>
      <c r="G94" s="136"/>
      <c r="H94" s="136"/>
      <c r="I94" s="151"/>
      <c r="J94" s="152" t="s">
        <v>127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4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3" t="s">
        <v>128</v>
      </c>
      <c r="D96" s="37"/>
      <c r="E96" s="37"/>
      <c r="F96" s="37"/>
      <c r="G96" s="37"/>
      <c r="H96" s="37"/>
      <c r="I96" s="124"/>
      <c r="J96" s="95">
        <f>J138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129</v>
      </c>
    </row>
    <row r="97" s="9" customFormat="1" ht="24.96" customHeight="1">
      <c r="A97" s="9"/>
      <c r="B97" s="154"/>
      <c r="C97" s="9"/>
      <c r="D97" s="155" t="s">
        <v>130</v>
      </c>
      <c r="E97" s="156"/>
      <c r="F97" s="156"/>
      <c r="G97" s="156"/>
      <c r="H97" s="156"/>
      <c r="I97" s="157"/>
      <c r="J97" s="158">
        <f>J139</f>
        <v>0</v>
      </c>
      <c r="K97" s="9"/>
      <c r="L97" s="15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131</v>
      </c>
      <c r="E98" s="161"/>
      <c r="F98" s="161"/>
      <c r="G98" s="161"/>
      <c r="H98" s="161"/>
      <c r="I98" s="162"/>
      <c r="J98" s="163">
        <f>J140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132</v>
      </c>
      <c r="E99" s="161"/>
      <c r="F99" s="161"/>
      <c r="G99" s="161"/>
      <c r="H99" s="161"/>
      <c r="I99" s="162"/>
      <c r="J99" s="163">
        <f>J157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133</v>
      </c>
      <c r="E100" s="161"/>
      <c r="F100" s="161"/>
      <c r="G100" s="161"/>
      <c r="H100" s="161"/>
      <c r="I100" s="162"/>
      <c r="J100" s="163">
        <f>J171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134</v>
      </c>
      <c r="E101" s="161"/>
      <c r="F101" s="161"/>
      <c r="G101" s="161"/>
      <c r="H101" s="161"/>
      <c r="I101" s="162"/>
      <c r="J101" s="163">
        <f>J197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9"/>
      <c r="C102" s="10"/>
      <c r="D102" s="160" t="s">
        <v>135</v>
      </c>
      <c r="E102" s="161"/>
      <c r="F102" s="161"/>
      <c r="G102" s="161"/>
      <c r="H102" s="161"/>
      <c r="I102" s="162"/>
      <c r="J102" s="163">
        <f>J213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9"/>
      <c r="C103" s="10"/>
      <c r="D103" s="160" t="s">
        <v>136</v>
      </c>
      <c r="E103" s="161"/>
      <c r="F103" s="161"/>
      <c r="G103" s="161"/>
      <c r="H103" s="161"/>
      <c r="I103" s="162"/>
      <c r="J103" s="163">
        <f>J222</f>
        <v>0</v>
      </c>
      <c r="K103" s="10"/>
      <c r="L103" s="15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4"/>
      <c r="C104" s="9"/>
      <c r="D104" s="155" t="s">
        <v>137</v>
      </c>
      <c r="E104" s="156"/>
      <c r="F104" s="156"/>
      <c r="G104" s="156"/>
      <c r="H104" s="156"/>
      <c r="I104" s="157"/>
      <c r="J104" s="158">
        <f>J224</f>
        <v>0</v>
      </c>
      <c r="K104" s="9"/>
      <c r="L104" s="15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9"/>
      <c r="C105" s="10"/>
      <c r="D105" s="160" t="s">
        <v>138</v>
      </c>
      <c r="E105" s="161"/>
      <c r="F105" s="161"/>
      <c r="G105" s="161"/>
      <c r="H105" s="161"/>
      <c r="I105" s="162"/>
      <c r="J105" s="163">
        <f>J225</f>
        <v>0</v>
      </c>
      <c r="K105" s="10"/>
      <c r="L105" s="15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9"/>
      <c r="C106" s="10"/>
      <c r="D106" s="160" t="s">
        <v>139</v>
      </c>
      <c r="E106" s="161"/>
      <c r="F106" s="161"/>
      <c r="G106" s="161"/>
      <c r="H106" s="161"/>
      <c r="I106" s="162"/>
      <c r="J106" s="163">
        <f>J242</f>
        <v>0</v>
      </c>
      <c r="K106" s="10"/>
      <c r="L106" s="15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9"/>
      <c r="C107" s="10"/>
      <c r="D107" s="160" t="s">
        <v>140</v>
      </c>
      <c r="E107" s="161"/>
      <c r="F107" s="161"/>
      <c r="G107" s="161"/>
      <c r="H107" s="161"/>
      <c r="I107" s="162"/>
      <c r="J107" s="163">
        <f>J253</f>
        <v>0</v>
      </c>
      <c r="K107" s="10"/>
      <c r="L107" s="15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9"/>
      <c r="C108" s="10"/>
      <c r="D108" s="160" t="s">
        <v>141</v>
      </c>
      <c r="E108" s="161"/>
      <c r="F108" s="161"/>
      <c r="G108" s="161"/>
      <c r="H108" s="161"/>
      <c r="I108" s="162"/>
      <c r="J108" s="163">
        <f>J256</f>
        <v>0</v>
      </c>
      <c r="K108" s="10"/>
      <c r="L108" s="15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9"/>
      <c r="C109" s="10"/>
      <c r="D109" s="160" t="s">
        <v>142</v>
      </c>
      <c r="E109" s="161"/>
      <c r="F109" s="161"/>
      <c r="G109" s="161"/>
      <c r="H109" s="161"/>
      <c r="I109" s="162"/>
      <c r="J109" s="163">
        <f>J295</f>
        <v>0</v>
      </c>
      <c r="K109" s="10"/>
      <c r="L109" s="15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9"/>
      <c r="C110" s="10"/>
      <c r="D110" s="160" t="s">
        <v>143</v>
      </c>
      <c r="E110" s="161"/>
      <c r="F110" s="161"/>
      <c r="G110" s="161"/>
      <c r="H110" s="161"/>
      <c r="I110" s="162"/>
      <c r="J110" s="163">
        <f>J338</f>
        <v>0</v>
      </c>
      <c r="K110" s="10"/>
      <c r="L110" s="15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9"/>
      <c r="C111" s="10"/>
      <c r="D111" s="160" t="s">
        <v>144</v>
      </c>
      <c r="E111" s="161"/>
      <c r="F111" s="161"/>
      <c r="G111" s="161"/>
      <c r="H111" s="161"/>
      <c r="I111" s="162"/>
      <c r="J111" s="163">
        <f>J351</f>
        <v>0</v>
      </c>
      <c r="K111" s="10"/>
      <c r="L111" s="15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9"/>
      <c r="C112" s="10"/>
      <c r="D112" s="160" t="s">
        <v>145</v>
      </c>
      <c r="E112" s="161"/>
      <c r="F112" s="161"/>
      <c r="G112" s="161"/>
      <c r="H112" s="161"/>
      <c r="I112" s="162"/>
      <c r="J112" s="163">
        <f>J359</f>
        <v>0</v>
      </c>
      <c r="K112" s="10"/>
      <c r="L112" s="15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9"/>
      <c r="C113" s="10"/>
      <c r="D113" s="160" t="s">
        <v>146</v>
      </c>
      <c r="E113" s="161"/>
      <c r="F113" s="161"/>
      <c r="G113" s="161"/>
      <c r="H113" s="161"/>
      <c r="I113" s="162"/>
      <c r="J113" s="163">
        <f>J374</f>
        <v>0</v>
      </c>
      <c r="K113" s="10"/>
      <c r="L113" s="15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9"/>
      <c r="C114" s="10"/>
      <c r="D114" s="160" t="s">
        <v>147</v>
      </c>
      <c r="E114" s="161"/>
      <c r="F114" s="161"/>
      <c r="G114" s="161"/>
      <c r="H114" s="161"/>
      <c r="I114" s="162"/>
      <c r="J114" s="163">
        <f>J388</f>
        <v>0</v>
      </c>
      <c r="K114" s="10"/>
      <c r="L114" s="15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9"/>
      <c r="C115" s="10"/>
      <c r="D115" s="160" t="s">
        <v>148</v>
      </c>
      <c r="E115" s="161"/>
      <c r="F115" s="161"/>
      <c r="G115" s="161"/>
      <c r="H115" s="161"/>
      <c r="I115" s="162"/>
      <c r="J115" s="163">
        <f>J399</f>
        <v>0</v>
      </c>
      <c r="K115" s="10"/>
      <c r="L115" s="15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9"/>
      <c r="C116" s="10"/>
      <c r="D116" s="160" t="s">
        <v>149</v>
      </c>
      <c r="E116" s="161"/>
      <c r="F116" s="161"/>
      <c r="G116" s="161"/>
      <c r="H116" s="161"/>
      <c r="I116" s="162"/>
      <c r="J116" s="163">
        <f>J418</f>
        <v>0</v>
      </c>
      <c r="K116" s="10"/>
      <c r="L116" s="15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54"/>
      <c r="C117" s="9"/>
      <c r="D117" s="155" t="s">
        <v>150</v>
      </c>
      <c r="E117" s="156"/>
      <c r="F117" s="156"/>
      <c r="G117" s="156"/>
      <c r="H117" s="156"/>
      <c r="I117" s="157"/>
      <c r="J117" s="158">
        <f>J432</f>
        <v>0</v>
      </c>
      <c r="K117" s="9"/>
      <c r="L117" s="154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59"/>
      <c r="C118" s="10"/>
      <c r="D118" s="160" t="s">
        <v>151</v>
      </c>
      <c r="E118" s="161"/>
      <c r="F118" s="161"/>
      <c r="G118" s="161"/>
      <c r="H118" s="161"/>
      <c r="I118" s="162"/>
      <c r="J118" s="163">
        <f>J433</f>
        <v>0</v>
      </c>
      <c r="K118" s="10"/>
      <c r="L118" s="15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7"/>
      <c r="B119" s="38"/>
      <c r="C119" s="37"/>
      <c r="D119" s="37"/>
      <c r="E119" s="37"/>
      <c r="F119" s="37"/>
      <c r="G119" s="37"/>
      <c r="H119" s="37"/>
      <c r="I119" s="124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59"/>
      <c r="C120" s="60"/>
      <c r="D120" s="60"/>
      <c r="E120" s="60"/>
      <c r="F120" s="60"/>
      <c r="G120" s="60"/>
      <c r="H120" s="60"/>
      <c r="I120" s="148"/>
      <c r="J120" s="60"/>
      <c r="K120" s="60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1"/>
      <c r="C124" s="62"/>
      <c r="D124" s="62"/>
      <c r="E124" s="62"/>
      <c r="F124" s="62"/>
      <c r="G124" s="62"/>
      <c r="H124" s="62"/>
      <c r="I124" s="149"/>
      <c r="J124" s="62"/>
      <c r="K124" s="62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152</v>
      </c>
      <c r="D125" s="37"/>
      <c r="E125" s="37"/>
      <c r="F125" s="37"/>
      <c r="G125" s="37"/>
      <c r="H125" s="37"/>
      <c r="I125" s="124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124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17</v>
      </c>
      <c r="D127" s="37"/>
      <c r="E127" s="37"/>
      <c r="F127" s="37"/>
      <c r="G127" s="37"/>
      <c r="H127" s="37"/>
      <c r="I127" s="124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123" t="str">
        <f>E7</f>
        <v>Vestavba učeben do půdního prostoru ZŠ Podharť</v>
      </c>
      <c r="F128" s="31"/>
      <c r="G128" s="31"/>
      <c r="H128" s="31"/>
      <c r="I128" s="124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108</v>
      </c>
      <c r="D129" s="37"/>
      <c r="E129" s="37"/>
      <c r="F129" s="37"/>
      <c r="G129" s="37"/>
      <c r="H129" s="37"/>
      <c r="I129" s="124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7"/>
      <c r="D130" s="37"/>
      <c r="E130" s="66" t="str">
        <f>E9</f>
        <v>1 - Vestavba učeben</v>
      </c>
      <c r="F130" s="37"/>
      <c r="G130" s="37"/>
      <c r="H130" s="37"/>
      <c r="I130" s="124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124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21</v>
      </c>
      <c r="D132" s="37"/>
      <c r="E132" s="37"/>
      <c r="F132" s="26" t="str">
        <f>F12</f>
        <v>Dvůr Králové nad Labem</v>
      </c>
      <c r="G132" s="37"/>
      <c r="H132" s="37"/>
      <c r="I132" s="125" t="s">
        <v>23</v>
      </c>
      <c r="J132" s="68" t="str">
        <f>IF(J12="","",J12)</f>
        <v>23. 1. 2020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7"/>
      <c r="D133" s="37"/>
      <c r="E133" s="37"/>
      <c r="F133" s="37"/>
      <c r="G133" s="37"/>
      <c r="H133" s="37"/>
      <c r="I133" s="124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43.05" customHeight="1">
      <c r="A134" s="37"/>
      <c r="B134" s="38"/>
      <c r="C134" s="31" t="s">
        <v>25</v>
      </c>
      <c r="D134" s="37"/>
      <c r="E134" s="37"/>
      <c r="F134" s="26" t="str">
        <f>E15</f>
        <v>Město Dvůr Králové n.L., nám. TGM 38</v>
      </c>
      <c r="G134" s="37"/>
      <c r="H134" s="37"/>
      <c r="I134" s="125" t="s">
        <v>31</v>
      </c>
      <c r="J134" s="35" t="str">
        <f>E21</f>
        <v>Projektis spol. s r.o., Legionářská 562, D.K.n.L.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5.15" customHeight="1">
      <c r="A135" s="37"/>
      <c r="B135" s="38"/>
      <c r="C135" s="31" t="s">
        <v>29</v>
      </c>
      <c r="D135" s="37"/>
      <c r="E135" s="37"/>
      <c r="F135" s="26" t="str">
        <f>IF(E18="","",E18)</f>
        <v>Vyplň údaj</v>
      </c>
      <c r="G135" s="37"/>
      <c r="H135" s="37"/>
      <c r="I135" s="125" t="s">
        <v>34</v>
      </c>
      <c r="J135" s="35" t="str">
        <f>E24</f>
        <v>ing. V. Švehla</v>
      </c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0.32" customHeight="1">
      <c r="A136" s="37"/>
      <c r="B136" s="38"/>
      <c r="C136" s="37"/>
      <c r="D136" s="37"/>
      <c r="E136" s="37"/>
      <c r="F136" s="37"/>
      <c r="G136" s="37"/>
      <c r="H136" s="37"/>
      <c r="I136" s="124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11" customFormat="1" ht="29.28" customHeight="1">
      <c r="A137" s="164"/>
      <c r="B137" s="165"/>
      <c r="C137" s="166" t="s">
        <v>153</v>
      </c>
      <c r="D137" s="167" t="s">
        <v>62</v>
      </c>
      <c r="E137" s="167" t="s">
        <v>58</v>
      </c>
      <c r="F137" s="167" t="s">
        <v>59</v>
      </c>
      <c r="G137" s="167" t="s">
        <v>154</v>
      </c>
      <c r="H137" s="167" t="s">
        <v>155</v>
      </c>
      <c r="I137" s="168" t="s">
        <v>156</v>
      </c>
      <c r="J137" s="167" t="s">
        <v>127</v>
      </c>
      <c r="K137" s="169" t="s">
        <v>157</v>
      </c>
      <c r="L137" s="170"/>
      <c r="M137" s="85" t="s">
        <v>1</v>
      </c>
      <c r="N137" s="86" t="s">
        <v>41</v>
      </c>
      <c r="O137" s="86" t="s">
        <v>158</v>
      </c>
      <c r="P137" s="86" t="s">
        <v>159</v>
      </c>
      <c r="Q137" s="86" t="s">
        <v>160</v>
      </c>
      <c r="R137" s="86" t="s">
        <v>161</v>
      </c>
      <c r="S137" s="86" t="s">
        <v>162</v>
      </c>
      <c r="T137" s="87" t="s">
        <v>163</v>
      </c>
      <c r="U137" s="164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/>
    </row>
    <row r="138" s="2" customFormat="1" ht="22.8" customHeight="1">
      <c r="A138" s="37"/>
      <c r="B138" s="38"/>
      <c r="C138" s="92" t="s">
        <v>164</v>
      </c>
      <c r="D138" s="37"/>
      <c r="E138" s="37"/>
      <c r="F138" s="37"/>
      <c r="G138" s="37"/>
      <c r="H138" s="37"/>
      <c r="I138" s="124"/>
      <c r="J138" s="171">
        <f>BK138</f>
        <v>0</v>
      </c>
      <c r="K138" s="37"/>
      <c r="L138" s="38"/>
      <c r="M138" s="88"/>
      <c r="N138" s="72"/>
      <c r="O138" s="89"/>
      <c r="P138" s="172">
        <f>P139+P224+P432</f>
        <v>0</v>
      </c>
      <c r="Q138" s="89"/>
      <c r="R138" s="172">
        <f>R139+R224+R432</f>
        <v>12.157489645486201</v>
      </c>
      <c r="S138" s="89"/>
      <c r="T138" s="173">
        <f>T139+T224+T432</f>
        <v>5.1952728800000001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76</v>
      </c>
      <c r="AU138" s="18" t="s">
        <v>129</v>
      </c>
      <c r="BK138" s="174">
        <f>BK139+BK224+BK432</f>
        <v>0</v>
      </c>
    </row>
    <row r="139" s="12" customFormat="1" ht="25.92" customHeight="1">
      <c r="A139" s="12"/>
      <c r="B139" s="175"/>
      <c r="C139" s="12"/>
      <c r="D139" s="176" t="s">
        <v>76</v>
      </c>
      <c r="E139" s="177" t="s">
        <v>165</v>
      </c>
      <c r="F139" s="177" t="s">
        <v>166</v>
      </c>
      <c r="G139" s="12"/>
      <c r="H139" s="12"/>
      <c r="I139" s="178"/>
      <c r="J139" s="179">
        <f>BK139</f>
        <v>0</v>
      </c>
      <c r="K139" s="12"/>
      <c r="L139" s="175"/>
      <c r="M139" s="180"/>
      <c r="N139" s="181"/>
      <c r="O139" s="181"/>
      <c r="P139" s="182">
        <f>P140+P157+P171+P197+P213+P222</f>
        <v>0</v>
      </c>
      <c r="Q139" s="181"/>
      <c r="R139" s="182">
        <f>R140+R157+R171+R197+R213+R222</f>
        <v>9.2313551692792011</v>
      </c>
      <c r="S139" s="181"/>
      <c r="T139" s="183">
        <f>T140+T157+T171+T197+T213+T222</f>
        <v>4.1908599999999998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6" t="s">
        <v>8</v>
      </c>
      <c r="AT139" s="184" t="s">
        <v>76</v>
      </c>
      <c r="AU139" s="184" t="s">
        <v>77</v>
      </c>
      <c r="AY139" s="176" t="s">
        <v>167</v>
      </c>
      <c r="BK139" s="185">
        <f>BK140+BK157+BK171+BK197+BK213+BK222</f>
        <v>0</v>
      </c>
    </row>
    <row r="140" s="12" customFormat="1" ht="22.8" customHeight="1">
      <c r="A140" s="12"/>
      <c r="B140" s="175"/>
      <c r="C140" s="12"/>
      <c r="D140" s="176" t="s">
        <v>76</v>
      </c>
      <c r="E140" s="186" t="s">
        <v>86</v>
      </c>
      <c r="F140" s="186" t="s">
        <v>168</v>
      </c>
      <c r="G140" s="12"/>
      <c r="H140" s="12"/>
      <c r="I140" s="178"/>
      <c r="J140" s="187">
        <f>BK140</f>
        <v>0</v>
      </c>
      <c r="K140" s="12"/>
      <c r="L140" s="175"/>
      <c r="M140" s="180"/>
      <c r="N140" s="181"/>
      <c r="O140" s="181"/>
      <c r="P140" s="182">
        <f>SUM(P141:P156)</f>
        <v>0</v>
      </c>
      <c r="Q140" s="181"/>
      <c r="R140" s="182">
        <f>SUM(R141:R156)</f>
        <v>5.5508581719999999</v>
      </c>
      <c r="S140" s="181"/>
      <c r="T140" s="183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6" t="s">
        <v>8</v>
      </c>
      <c r="AT140" s="184" t="s">
        <v>76</v>
      </c>
      <c r="AU140" s="184" t="s">
        <v>8</v>
      </c>
      <c r="AY140" s="176" t="s">
        <v>167</v>
      </c>
      <c r="BK140" s="185">
        <f>SUM(BK141:BK156)</f>
        <v>0</v>
      </c>
    </row>
    <row r="141" s="2" customFormat="1" ht="36" customHeight="1">
      <c r="A141" s="37"/>
      <c r="B141" s="188"/>
      <c r="C141" s="189" t="s">
        <v>8</v>
      </c>
      <c r="D141" s="189" t="s">
        <v>169</v>
      </c>
      <c r="E141" s="190" t="s">
        <v>170</v>
      </c>
      <c r="F141" s="191" t="s">
        <v>171</v>
      </c>
      <c r="G141" s="192" t="s">
        <v>172</v>
      </c>
      <c r="H141" s="193">
        <v>7</v>
      </c>
      <c r="I141" s="194"/>
      <c r="J141" s="195">
        <f>ROUND(I141*H141,0)</f>
        <v>0</v>
      </c>
      <c r="K141" s="191" t="s">
        <v>173</v>
      </c>
      <c r="L141" s="38"/>
      <c r="M141" s="196" t="s">
        <v>1</v>
      </c>
      <c r="N141" s="197" t="s">
        <v>42</v>
      </c>
      <c r="O141" s="76"/>
      <c r="P141" s="198">
        <f>O141*H141</f>
        <v>0</v>
      </c>
      <c r="Q141" s="198">
        <v>0.309616</v>
      </c>
      <c r="R141" s="198">
        <f>Q141*H141</f>
        <v>2.1673119999999999</v>
      </c>
      <c r="S141" s="198">
        <v>0</v>
      </c>
      <c r="T141" s="19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0" t="s">
        <v>174</v>
      </c>
      <c r="AT141" s="200" t="s">
        <v>169</v>
      </c>
      <c r="AU141" s="200" t="s">
        <v>85</v>
      </c>
      <c r="AY141" s="18" t="s">
        <v>167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</v>
      </c>
      <c r="BK141" s="201">
        <f>ROUND(I141*H141,0)</f>
        <v>0</v>
      </c>
      <c r="BL141" s="18" t="s">
        <v>174</v>
      </c>
      <c r="BM141" s="200" t="s">
        <v>175</v>
      </c>
    </row>
    <row r="142" s="13" customFormat="1">
      <c r="A142" s="13"/>
      <c r="B142" s="202"/>
      <c r="C142" s="13"/>
      <c r="D142" s="203" t="s">
        <v>176</v>
      </c>
      <c r="E142" s="204" t="s">
        <v>1</v>
      </c>
      <c r="F142" s="205" t="s">
        <v>177</v>
      </c>
      <c r="G142" s="13"/>
      <c r="H142" s="206">
        <v>4.5</v>
      </c>
      <c r="I142" s="207"/>
      <c r="J142" s="13"/>
      <c r="K142" s="13"/>
      <c r="L142" s="202"/>
      <c r="M142" s="208"/>
      <c r="N142" s="209"/>
      <c r="O142" s="209"/>
      <c r="P142" s="209"/>
      <c r="Q142" s="209"/>
      <c r="R142" s="209"/>
      <c r="S142" s="209"/>
      <c r="T142" s="21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4" t="s">
        <v>176</v>
      </c>
      <c r="AU142" s="204" t="s">
        <v>85</v>
      </c>
      <c r="AV142" s="13" t="s">
        <v>85</v>
      </c>
      <c r="AW142" s="13" t="s">
        <v>33</v>
      </c>
      <c r="AX142" s="13" t="s">
        <v>77</v>
      </c>
      <c r="AY142" s="204" t="s">
        <v>167</v>
      </c>
    </row>
    <row r="143" s="13" customFormat="1">
      <c r="A143" s="13"/>
      <c r="B143" s="202"/>
      <c r="C143" s="13"/>
      <c r="D143" s="203" t="s">
        <v>176</v>
      </c>
      <c r="E143" s="204" t="s">
        <v>1</v>
      </c>
      <c r="F143" s="205" t="s">
        <v>178</v>
      </c>
      <c r="G143" s="13"/>
      <c r="H143" s="206">
        <v>2.5</v>
      </c>
      <c r="I143" s="207"/>
      <c r="J143" s="13"/>
      <c r="K143" s="13"/>
      <c r="L143" s="202"/>
      <c r="M143" s="208"/>
      <c r="N143" s="209"/>
      <c r="O143" s="209"/>
      <c r="P143" s="209"/>
      <c r="Q143" s="209"/>
      <c r="R143" s="209"/>
      <c r="S143" s="209"/>
      <c r="T143" s="21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4" t="s">
        <v>176</v>
      </c>
      <c r="AU143" s="204" t="s">
        <v>85</v>
      </c>
      <c r="AV143" s="13" t="s">
        <v>85</v>
      </c>
      <c r="AW143" s="13" t="s">
        <v>33</v>
      </c>
      <c r="AX143" s="13" t="s">
        <v>77</v>
      </c>
      <c r="AY143" s="204" t="s">
        <v>167</v>
      </c>
    </row>
    <row r="144" s="14" customFormat="1">
      <c r="A144" s="14"/>
      <c r="B144" s="211"/>
      <c r="C144" s="14"/>
      <c r="D144" s="203" t="s">
        <v>176</v>
      </c>
      <c r="E144" s="212" t="s">
        <v>1</v>
      </c>
      <c r="F144" s="213" t="s">
        <v>179</v>
      </c>
      <c r="G144" s="14"/>
      <c r="H144" s="214">
        <v>7</v>
      </c>
      <c r="I144" s="215"/>
      <c r="J144" s="14"/>
      <c r="K144" s="14"/>
      <c r="L144" s="211"/>
      <c r="M144" s="216"/>
      <c r="N144" s="217"/>
      <c r="O144" s="217"/>
      <c r="P144" s="217"/>
      <c r="Q144" s="217"/>
      <c r="R144" s="217"/>
      <c r="S144" s="217"/>
      <c r="T144" s="21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12" t="s">
        <v>176</v>
      </c>
      <c r="AU144" s="212" t="s">
        <v>85</v>
      </c>
      <c r="AV144" s="14" t="s">
        <v>86</v>
      </c>
      <c r="AW144" s="14" t="s">
        <v>33</v>
      </c>
      <c r="AX144" s="14" t="s">
        <v>8</v>
      </c>
      <c r="AY144" s="212" t="s">
        <v>167</v>
      </c>
    </row>
    <row r="145" s="2" customFormat="1" ht="36" customHeight="1">
      <c r="A145" s="37"/>
      <c r="B145" s="188"/>
      <c r="C145" s="189" t="s">
        <v>85</v>
      </c>
      <c r="D145" s="189" t="s">
        <v>169</v>
      </c>
      <c r="E145" s="190" t="s">
        <v>180</v>
      </c>
      <c r="F145" s="191" t="s">
        <v>181</v>
      </c>
      <c r="G145" s="192" t="s">
        <v>172</v>
      </c>
      <c r="H145" s="193">
        <v>6.1879999999999997</v>
      </c>
      <c r="I145" s="194"/>
      <c r="J145" s="195">
        <f>ROUND(I145*H145,0)</f>
        <v>0</v>
      </c>
      <c r="K145" s="191" t="s">
        <v>173</v>
      </c>
      <c r="L145" s="38"/>
      <c r="M145" s="196" t="s">
        <v>1</v>
      </c>
      <c r="N145" s="197" t="s">
        <v>42</v>
      </c>
      <c r="O145" s="76"/>
      <c r="P145" s="198">
        <f>O145*H145</f>
        <v>0</v>
      </c>
      <c r="Q145" s="198">
        <v>0.352904</v>
      </c>
      <c r="R145" s="198">
        <f>Q145*H145</f>
        <v>2.183769952</v>
      </c>
      <c r="S145" s="198">
        <v>0</v>
      </c>
      <c r="T145" s="19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0" t="s">
        <v>174</v>
      </c>
      <c r="AT145" s="200" t="s">
        <v>169</v>
      </c>
      <c r="AU145" s="200" t="s">
        <v>85</v>
      </c>
      <c r="AY145" s="18" t="s">
        <v>167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</v>
      </c>
      <c r="BK145" s="201">
        <f>ROUND(I145*H145,0)</f>
        <v>0</v>
      </c>
      <c r="BL145" s="18" t="s">
        <v>174</v>
      </c>
      <c r="BM145" s="200" t="s">
        <v>182</v>
      </c>
    </row>
    <row r="146" s="13" customFormat="1">
      <c r="A146" s="13"/>
      <c r="B146" s="202"/>
      <c r="C146" s="13"/>
      <c r="D146" s="203" t="s">
        <v>176</v>
      </c>
      <c r="E146" s="204" t="s">
        <v>1</v>
      </c>
      <c r="F146" s="205" t="s">
        <v>183</v>
      </c>
      <c r="G146" s="13"/>
      <c r="H146" s="206">
        <v>6.1879999999999997</v>
      </c>
      <c r="I146" s="207"/>
      <c r="J146" s="13"/>
      <c r="K146" s="13"/>
      <c r="L146" s="202"/>
      <c r="M146" s="208"/>
      <c r="N146" s="209"/>
      <c r="O146" s="209"/>
      <c r="P146" s="209"/>
      <c r="Q146" s="209"/>
      <c r="R146" s="209"/>
      <c r="S146" s="209"/>
      <c r="T146" s="21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4" t="s">
        <v>176</v>
      </c>
      <c r="AU146" s="204" t="s">
        <v>85</v>
      </c>
      <c r="AV146" s="13" t="s">
        <v>85</v>
      </c>
      <c r="AW146" s="13" t="s">
        <v>33</v>
      </c>
      <c r="AX146" s="13" t="s">
        <v>8</v>
      </c>
      <c r="AY146" s="204" t="s">
        <v>167</v>
      </c>
    </row>
    <row r="147" s="2" customFormat="1" ht="16.5" customHeight="1">
      <c r="A147" s="37"/>
      <c r="B147" s="188"/>
      <c r="C147" s="189" t="s">
        <v>86</v>
      </c>
      <c r="D147" s="189" t="s">
        <v>169</v>
      </c>
      <c r="E147" s="190" t="s">
        <v>184</v>
      </c>
      <c r="F147" s="191" t="s">
        <v>185</v>
      </c>
      <c r="G147" s="192" t="s">
        <v>186</v>
      </c>
      <c r="H147" s="193">
        <v>0.17100000000000001</v>
      </c>
      <c r="I147" s="194"/>
      <c r="J147" s="195">
        <f>ROUND(I147*H147,0)</f>
        <v>0</v>
      </c>
      <c r="K147" s="191" t="s">
        <v>173</v>
      </c>
      <c r="L147" s="38"/>
      <c r="M147" s="196" t="s">
        <v>1</v>
      </c>
      <c r="N147" s="197" t="s">
        <v>42</v>
      </c>
      <c r="O147" s="76"/>
      <c r="P147" s="198">
        <f>O147*H147</f>
        <v>0</v>
      </c>
      <c r="Q147" s="198">
        <v>1.94302</v>
      </c>
      <c r="R147" s="198">
        <f>Q147*H147</f>
        <v>0.33225642</v>
      </c>
      <c r="S147" s="198">
        <v>0</v>
      </c>
      <c r="T147" s="19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0" t="s">
        <v>174</v>
      </c>
      <c r="AT147" s="200" t="s">
        <v>169</v>
      </c>
      <c r="AU147" s="200" t="s">
        <v>85</v>
      </c>
      <c r="AY147" s="18" t="s">
        <v>167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</v>
      </c>
      <c r="BK147" s="201">
        <f>ROUND(I147*H147,0)</f>
        <v>0</v>
      </c>
      <c r="BL147" s="18" t="s">
        <v>174</v>
      </c>
      <c r="BM147" s="200" t="s">
        <v>187</v>
      </c>
    </row>
    <row r="148" s="13" customFormat="1">
      <c r="A148" s="13"/>
      <c r="B148" s="202"/>
      <c r="C148" s="13"/>
      <c r="D148" s="203" t="s">
        <v>176</v>
      </c>
      <c r="E148" s="204" t="s">
        <v>1</v>
      </c>
      <c r="F148" s="205" t="s">
        <v>188</v>
      </c>
      <c r="G148" s="13"/>
      <c r="H148" s="206">
        <v>0.108</v>
      </c>
      <c r="I148" s="207"/>
      <c r="J148" s="13"/>
      <c r="K148" s="13"/>
      <c r="L148" s="202"/>
      <c r="M148" s="208"/>
      <c r="N148" s="209"/>
      <c r="O148" s="209"/>
      <c r="P148" s="209"/>
      <c r="Q148" s="209"/>
      <c r="R148" s="209"/>
      <c r="S148" s="209"/>
      <c r="T148" s="21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4" t="s">
        <v>176</v>
      </c>
      <c r="AU148" s="204" t="s">
        <v>85</v>
      </c>
      <c r="AV148" s="13" t="s">
        <v>85</v>
      </c>
      <c r="AW148" s="13" t="s">
        <v>33</v>
      </c>
      <c r="AX148" s="13" t="s">
        <v>77</v>
      </c>
      <c r="AY148" s="204" t="s">
        <v>167</v>
      </c>
    </row>
    <row r="149" s="13" customFormat="1">
      <c r="A149" s="13"/>
      <c r="B149" s="202"/>
      <c r="C149" s="13"/>
      <c r="D149" s="203" t="s">
        <v>176</v>
      </c>
      <c r="E149" s="204" t="s">
        <v>1</v>
      </c>
      <c r="F149" s="205" t="s">
        <v>189</v>
      </c>
      <c r="G149" s="13"/>
      <c r="H149" s="206">
        <v>0.063</v>
      </c>
      <c r="I149" s="207"/>
      <c r="J149" s="13"/>
      <c r="K149" s="13"/>
      <c r="L149" s="202"/>
      <c r="M149" s="208"/>
      <c r="N149" s="209"/>
      <c r="O149" s="209"/>
      <c r="P149" s="209"/>
      <c r="Q149" s="209"/>
      <c r="R149" s="209"/>
      <c r="S149" s="209"/>
      <c r="T149" s="21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4" t="s">
        <v>176</v>
      </c>
      <c r="AU149" s="204" t="s">
        <v>85</v>
      </c>
      <c r="AV149" s="13" t="s">
        <v>85</v>
      </c>
      <c r="AW149" s="13" t="s">
        <v>33</v>
      </c>
      <c r="AX149" s="13" t="s">
        <v>77</v>
      </c>
      <c r="AY149" s="204" t="s">
        <v>167</v>
      </c>
    </row>
    <row r="150" s="14" customFormat="1">
      <c r="A150" s="14"/>
      <c r="B150" s="211"/>
      <c r="C150" s="14"/>
      <c r="D150" s="203" t="s">
        <v>176</v>
      </c>
      <c r="E150" s="212" t="s">
        <v>1</v>
      </c>
      <c r="F150" s="213" t="s">
        <v>179</v>
      </c>
      <c r="G150" s="14"/>
      <c r="H150" s="214">
        <v>0.17100000000000001</v>
      </c>
      <c r="I150" s="215"/>
      <c r="J150" s="14"/>
      <c r="K150" s="14"/>
      <c r="L150" s="211"/>
      <c r="M150" s="216"/>
      <c r="N150" s="217"/>
      <c r="O150" s="217"/>
      <c r="P150" s="217"/>
      <c r="Q150" s="217"/>
      <c r="R150" s="217"/>
      <c r="S150" s="217"/>
      <c r="T150" s="21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2" t="s">
        <v>176</v>
      </c>
      <c r="AU150" s="212" t="s">
        <v>85</v>
      </c>
      <c r="AV150" s="14" t="s">
        <v>86</v>
      </c>
      <c r="AW150" s="14" t="s">
        <v>33</v>
      </c>
      <c r="AX150" s="14" t="s">
        <v>8</v>
      </c>
      <c r="AY150" s="212" t="s">
        <v>167</v>
      </c>
    </row>
    <row r="151" s="2" customFormat="1" ht="24" customHeight="1">
      <c r="A151" s="37"/>
      <c r="B151" s="188"/>
      <c r="C151" s="189" t="s">
        <v>174</v>
      </c>
      <c r="D151" s="189" t="s">
        <v>169</v>
      </c>
      <c r="E151" s="190" t="s">
        <v>190</v>
      </c>
      <c r="F151" s="191" t="s">
        <v>191</v>
      </c>
      <c r="G151" s="192" t="s">
        <v>192</v>
      </c>
      <c r="H151" s="193">
        <v>0.039</v>
      </c>
      <c r="I151" s="194"/>
      <c r="J151" s="195">
        <f>ROUND(I151*H151,0)</f>
        <v>0</v>
      </c>
      <c r="K151" s="191" t="s">
        <v>173</v>
      </c>
      <c r="L151" s="38"/>
      <c r="M151" s="196" t="s">
        <v>1</v>
      </c>
      <c r="N151" s="197" t="s">
        <v>42</v>
      </c>
      <c r="O151" s="76"/>
      <c r="P151" s="198">
        <f>O151*H151</f>
        <v>0</v>
      </c>
      <c r="Q151" s="198">
        <v>1.0900000000000001</v>
      </c>
      <c r="R151" s="198">
        <f>Q151*H151</f>
        <v>0.042510000000000006</v>
      </c>
      <c r="S151" s="198">
        <v>0</v>
      </c>
      <c r="T151" s="19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0" t="s">
        <v>174</v>
      </c>
      <c r="AT151" s="200" t="s">
        <v>169</v>
      </c>
      <c r="AU151" s="200" t="s">
        <v>85</v>
      </c>
      <c r="AY151" s="18" t="s">
        <v>167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</v>
      </c>
      <c r="BK151" s="201">
        <f>ROUND(I151*H151,0)</f>
        <v>0</v>
      </c>
      <c r="BL151" s="18" t="s">
        <v>174</v>
      </c>
      <c r="BM151" s="200" t="s">
        <v>193</v>
      </c>
    </row>
    <row r="152" s="13" customFormat="1">
      <c r="A152" s="13"/>
      <c r="B152" s="202"/>
      <c r="C152" s="13"/>
      <c r="D152" s="203" t="s">
        <v>176</v>
      </c>
      <c r="E152" s="204" t="s">
        <v>1</v>
      </c>
      <c r="F152" s="205" t="s">
        <v>194</v>
      </c>
      <c r="G152" s="13"/>
      <c r="H152" s="206">
        <v>0.039</v>
      </c>
      <c r="I152" s="207"/>
      <c r="J152" s="13"/>
      <c r="K152" s="13"/>
      <c r="L152" s="202"/>
      <c r="M152" s="208"/>
      <c r="N152" s="209"/>
      <c r="O152" s="209"/>
      <c r="P152" s="209"/>
      <c r="Q152" s="209"/>
      <c r="R152" s="209"/>
      <c r="S152" s="209"/>
      <c r="T152" s="21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4" t="s">
        <v>176</v>
      </c>
      <c r="AU152" s="204" t="s">
        <v>85</v>
      </c>
      <c r="AV152" s="13" t="s">
        <v>85</v>
      </c>
      <c r="AW152" s="13" t="s">
        <v>33</v>
      </c>
      <c r="AX152" s="13" t="s">
        <v>8</v>
      </c>
      <c r="AY152" s="204" t="s">
        <v>167</v>
      </c>
    </row>
    <row r="153" s="2" customFormat="1" ht="24" customHeight="1">
      <c r="A153" s="37"/>
      <c r="B153" s="188"/>
      <c r="C153" s="189" t="s">
        <v>195</v>
      </c>
      <c r="D153" s="189" t="s">
        <v>169</v>
      </c>
      <c r="E153" s="190" t="s">
        <v>196</v>
      </c>
      <c r="F153" s="191" t="s">
        <v>197</v>
      </c>
      <c r="G153" s="192" t="s">
        <v>172</v>
      </c>
      <c r="H153" s="193">
        <v>1.2</v>
      </c>
      <c r="I153" s="194"/>
      <c r="J153" s="195">
        <f>ROUND(I153*H153,0)</f>
        <v>0</v>
      </c>
      <c r="K153" s="191" t="s">
        <v>173</v>
      </c>
      <c r="L153" s="38"/>
      <c r="M153" s="196" t="s">
        <v>1</v>
      </c>
      <c r="N153" s="197" t="s">
        <v>42</v>
      </c>
      <c r="O153" s="76"/>
      <c r="P153" s="198">
        <f>O153*H153</f>
        <v>0</v>
      </c>
      <c r="Q153" s="198">
        <v>0.12706000000000001</v>
      </c>
      <c r="R153" s="198">
        <f>Q153*H153</f>
        <v>0.152472</v>
      </c>
      <c r="S153" s="198">
        <v>0</v>
      </c>
      <c r="T153" s="19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0" t="s">
        <v>174</v>
      </c>
      <c r="AT153" s="200" t="s">
        <v>169</v>
      </c>
      <c r="AU153" s="200" t="s">
        <v>85</v>
      </c>
      <c r="AY153" s="18" t="s">
        <v>167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</v>
      </c>
      <c r="BK153" s="201">
        <f>ROUND(I153*H153,0)</f>
        <v>0</v>
      </c>
      <c r="BL153" s="18" t="s">
        <v>174</v>
      </c>
      <c r="BM153" s="200" t="s">
        <v>198</v>
      </c>
    </row>
    <row r="154" s="13" customFormat="1">
      <c r="A154" s="13"/>
      <c r="B154" s="202"/>
      <c r="C154" s="13"/>
      <c r="D154" s="203" t="s">
        <v>176</v>
      </c>
      <c r="E154" s="204" t="s">
        <v>1</v>
      </c>
      <c r="F154" s="205" t="s">
        <v>199</v>
      </c>
      <c r="G154" s="13"/>
      <c r="H154" s="206">
        <v>1.2</v>
      </c>
      <c r="I154" s="207"/>
      <c r="J154" s="13"/>
      <c r="K154" s="13"/>
      <c r="L154" s="202"/>
      <c r="M154" s="208"/>
      <c r="N154" s="209"/>
      <c r="O154" s="209"/>
      <c r="P154" s="209"/>
      <c r="Q154" s="209"/>
      <c r="R154" s="209"/>
      <c r="S154" s="209"/>
      <c r="T154" s="21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4" t="s">
        <v>176</v>
      </c>
      <c r="AU154" s="204" t="s">
        <v>85</v>
      </c>
      <c r="AV154" s="13" t="s">
        <v>85</v>
      </c>
      <c r="AW154" s="13" t="s">
        <v>33</v>
      </c>
      <c r="AX154" s="13" t="s">
        <v>8</v>
      </c>
      <c r="AY154" s="204" t="s">
        <v>167</v>
      </c>
    </row>
    <row r="155" s="2" customFormat="1" ht="24" customHeight="1">
      <c r="A155" s="37"/>
      <c r="B155" s="188"/>
      <c r="C155" s="189" t="s">
        <v>200</v>
      </c>
      <c r="D155" s="189" t="s">
        <v>169</v>
      </c>
      <c r="E155" s="190" t="s">
        <v>201</v>
      </c>
      <c r="F155" s="191" t="s">
        <v>202</v>
      </c>
      <c r="G155" s="192" t="s">
        <v>172</v>
      </c>
      <c r="H155" s="193">
        <v>2.3540000000000001</v>
      </c>
      <c r="I155" s="194"/>
      <c r="J155" s="195">
        <f>ROUND(I155*H155,0)</f>
        <v>0</v>
      </c>
      <c r="K155" s="191" t="s">
        <v>173</v>
      </c>
      <c r="L155" s="38"/>
      <c r="M155" s="196" t="s">
        <v>1</v>
      </c>
      <c r="N155" s="197" t="s">
        <v>42</v>
      </c>
      <c r="O155" s="76"/>
      <c r="P155" s="198">
        <f>O155*H155</f>
        <v>0</v>
      </c>
      <c r="Q155" s="198">
        <v>0.28570000000000001</v>
      </c>
      <c r="R155" s="198">
        <f>Q155*H155</f>
        <v>0.67253780000000007</v>
      </c>
      <c r="S155" s="198">
        <v>0</v>
      </c>
      <c r="T155" s="19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0" t="s">
        <v>174</v>
      </c>
      <c r="AT155" s="200" t="s">
        <v>169</v>
      </c>
      <c r="AU155" s="200" t="s">
        <v>85</v>
      </c>
      <c r="AY155" s="18" t="s">
        <v>167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</v>
      </c>
      <c r="BK155" s="201">
        <f>ROUND(I155*H155,0)</f>
        <v>0</v>
      </c>
      <c r="BL155" s="18" t="s">
        <v>174</v>
      </c>
      <c r="BM155" s="200" t="s">
        <v>203</v>
      </c>
    </row>
    <row r="156" s="13" customFormat="1">
      <c r="A156" s="13"/>
      <c r="B156" s="202"/>
      <c r="C156" s="13"/>
      <c r="D156" s="203" t="s">
        <v>176</v>
      </c>
      <c r="E156" s="204" t="s">
        <v>1</v>
      </c>
      <c r="F156" s="205" t="s">
        <v>204</v>
      </c>
      <c r="G156" s="13"/>
      <c r="H156" s="206">
        <v>2.3540000000000001</v>
      </c>
      <c r="I156" s="207"/>
      <c r="J156" s="13"/>
      <c r="K156" s="13"/>
      <c r="L156" s="202"/>
      <c r="M156" s="208"/>
      <c r="N156" s="209"/>
      <c r="O156" s="209"/>
      <c r="P156" s="209"/>
      <c r="Q156" s="209"/>
      <c r="R156" s="209"/>
      <c r="S156" s="209"/>
      <c r="T156" s="21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4" t="s">
        <v>176</v>
      </c>
      <c r="AU156" s="204" t="s">
        <v>85</v>
      </c>
      <c r="AV156" s="13" t="s">
        <v>85</v>
      </c>
      <c r="AW156" s="13" t="s">
        <v>33</v>
      </c>
      <c r="AX156" s="13" t="s">
        <v>8</v>
      </c>
      <c r="AY156" s="204" t="s">
        <v>167</v>
      </c>
    </row>
    <row r="157" s="12" customFormat="1" ht="22.8" customHeight="1">
      <c r="A157" s="12"/>
      <c r="B157" s="175"/>
      <c r="C157" s="12"/>
      <c r="D157" s="176" t="s">
        <v>76</v>
      </c>
      <c r="E157" s="186" t="s">
        <v>174</v>
      </c>
      <c r="F157" s="186" t="s">
        <v>205</v>
      </c>
      <c r="G157" s="12"/>
      <c r="H157" s="12"/>
      <c r="I157" s="178"/>
      <c r="J157" s="187">
        <f>BK157</f>
        <v>0</v>
      </c>
      <c r="K157" s="12"/>
      <c r="L157" s="175"/>
      <c r="M157" s="180"/>
      <c r="N157" s="181"/>
      <c r="O157" s="181"/>
      <c r="P157" s="182">
        <f>SUM(P158:P170)</f>
        <v>0</v>
      </c>
      <c r="Q157" s="181"/>
      <c r="R157" s="182">
        <f>SUM(R158:R170)</f>
        <v>2.6861831852792002</v>
      </c>
      <c r="S157" s="181"/>
      <c r="T157" s="183">
        <f>SUM(T158:T170)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6" t="s">
        <v>8</v>
      </c>
      <c r="AT157" s="184" t="s">
        <v>76</v>
      </c>
      <c r="AU157" s="184" t="s">
        <v>8</v>
      </c>
      <c r="AY157" s="176" t="s">
        <v>167</v>
      </c>
      <c r="BK157" s="185">
        <f>SUM(BK158:BK170)</f>
        <v>0</v>
      </c>
    </row>
    <row r="158" s="2" customFormat="1" ht="16.5" customHeight="1">
      <c r="A158" s="37"/>
      <c r="B158" s="188"/>
      <c r="C158" s="189" t="s">
        <v>206</v>
      </c>
      <c r="D158" s="189" t="s">
        <v>169</v>
      </c>
      <c r="E158" s="190" t="s">
        <v>207</v>
      </c>
      <c r="F158" s="191" t="s">
        <v>208</v>
      </c>
      <c r="G158" s="192" t="s">
        <v>186</v>
      </c>
      <c r="H158" s="193">
        <v>0.81299999999999994</v>
      </c>
      <c r="I158" s="194"/>
      <c r="J158" s="195">
        <f>ROUND(I158*H158,0)</f>
        <v>0</v>
      </c>
      <c r="K158" s="191" t="s">
        <v>173</v>
      </c>
      <c r="L158" s="38"/>
      <c r="M158" s="196" t="s">
        <v>1</v>
      </c>
      <c r="N158" s="197" t="s">
        <v>42</v>
      </c>
      <c r="O158" s="76"/>
      <c r="P158" s="198">
        <f>O158*H158</f>
        <v>0</v>
      </c>
      <c r="Q158" s="198">
        <v>2.45343</v>
      </c>
      <c r="R158" s="198">
        <f>Q158*H158</f>
        <v>1.9946385899999999</v>
      </c>
      <c r="S158" s="198">
        <v>0</v>
      </c>
      <c r="T158" s="19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0" t="s">
        <v>174</v>
      </c>
      <c r="AT158" s="200" t="s">
        <v>169</v>
      </c>
      <c r="AU158" s="200" t="s">
        <v>85</v>
      </c>
      <c r="AY158" s="18" t="s">
        <v>167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</v>
      </c>
      <c r="BK158" s="201">
        <f>ROUND(I158*H158,0)</f>
        <v>0</v>
      </c>
      <c r="BL158" s="18" t="s">
        <v>174</v>
      </c>
      <c r="BM158" s="200" t="s">
        <v>209</v>
      </c>
    </row>
    <row r="159" s="13" customFormat="1">
      <c r="A159" s="13"/>
      <c r="B159" s="202"/>
      <c r="C159" s="13"/>
      <c r="D159" s="203" t="s">
        <v>176</v>
      </c>
      <c r="E159" s="204" t="s">
        <v>1</v>
      </c>
      <c r="F159" s="205" t="s">
        <v>210</v>
      </c>
      <c r="G159" s="13"/>
      <c r="H159" s="206">
        <v>0.81299999999999994</v>
      </c>
      <c r="I159" s="207"/>
      <c r="J159" s="13"/>
      <c r="K159" s="13"/>
      <c r="L159" s="202"/>
      <c r="M159" s="208"/>
      <c r="N159" s="209"/>
      <c r="O159" s="209"/>
      <c r="P159" s="209"/>
      <c r="Q159" s="209"/>
      <c r="R159" s="209"/>
      <c r="S159" s="209"/>
      <c r="T159" s="21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4" t="s">
        <v>176</v>
      </c>
      <c r="AU159" s="204" t="s">
        <v>85</v>
      </c>
      <c r="AV159" s="13" t="s">
        <v>85</v>
      </c>
      <c r="AW159" s="13" t="s">
        <v>33</v>
      </c>
      <c r="AX159" s="13" t="s">
        <v>8</v>
      </c>
      <c r="AY159" s="204" t="s">
        <v>167</v>
      </c>
    </row>
    <row r="160" s="2" customFormat="1" ht="24" customHeight="1">
      <c r="A160" s="37"/>
      <c r="B160" s="188"/>
      <c r="C160" s="189" t="s">
        <v>211</v>
      </c>
      <c r="D160" s="189" t="s">
        <v>169</v>
      </c>
      <c r="E160" s="190" t="s">
        <v>212</v>
      </c>
      <c r="F160" s="191" t="s">
        <v>213</v>
      </c>
      <c r="G160" s="192" t="s">
        <v>172</v>
      </c>
      <c r="H160" s="193">
        <v>9.0280000000000005</v>
      </c>
      <c r="I160" s="194"/>
      <c r="J160" s="195">
        <f>ROUND(I160*H160,0)</f>
        <v>0</v>
      </c>
      <c r="K160" s="191" t="s">
        <v>173</v>
      </c>
      <c r="L160" s="38"/>
      <c r="M160" s="196" t="s">
        <v>1</v>
      </c>
      <c r="N160" s="197" t="s">
        <v>42</v>
      </c>
      <c r="O160" s="76"/>
      <c r="P160" s="198">
        <f>O160*H160</f>
        <v>0</v>
      </c>
      <c r="Q160" s="198">
        <v>0.0095832720000000003</v>
      </c>
      <c r="R160" s="198">
        <f>Q160*H160</f>
        <v>0.086517779616000004</v>
      </c>
      <c r="S160" s="198">
        <v>0</v>
      </c>
      <c r="T160" s="19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0" t="s">
        <v>174</v>
      </c>
      <c r="AT160" s="200" t="s">
        <v>169</v>
      </c>
      <c r="AU160" s="200" t="s">
        <v>85</v>
      </c>
      <c r="AY160" s="18" t="s">
        <v>167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</v>
      </c>
      <c r="BK160" s="201">
        <f>ROUND(I160*H160,0)</f>
        <v>0</v>
      </c>
      <c r="BL160" s="18" t="s">
        <v>174</v>
      </c>
      <c r="BM160" s="200" t="s">
        <v>214</v>
      </c>
    </row>
    <row r="161" s="13" customFormat="1">
      <c r="A161" s="13"/>
      <c r="B161" s="202"/>
      <c r="C161" s="13"/>
      <c r="D161" s="203" t="s">
        <v>176</v>
      </c>
      <c r="E161" s="204" t="s">
        <v>1</v>
      </c>
      <c r="F161" s="205" t="s">
        <v>215</v>
      </c>
      <c r="G161" s="13"/>
      <c r="H161" s="206">
        <v>9.0280000000000005</v>
      </c>
      <c r="I161" s="207"/>
      <c r="J161" s="13"/>
      <c r="K161" s="13"/>
      <c r="L161" s="202"/>
      <c r="M161" s="208"/>
      <c r="N161" s="209"/>
      <c r="O161" s="209"/>
      <c r="P161" s="209"/>
      <c r="Q161" s="209"/>
      <c r="R161" s="209"/>
      <c r="S161" s="209"/>
      <c r="T161" s="21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4" t="s">
        <v>176</v>
      </c>
      <c r="AU161" s="204" t="s">
        <v>85</v>
      </c>
      <c r="AV161" s="13" t="s">
        <v>85</v>
      </c>
      <c r="AW161" s="13" t="s">
        <v>33</v>
      </c>
      <c r="AX161" s="13" t="s">
        <v>8</v>
      </c>
      <c r="AY161" s="204" t="s">
        <v>167</v>
      </c>
    </row>
    <row r="162" s="2" customFormat="1" ht="16.5" customHeight="1">
      <c r="A162" s="37"/>
      <c r="B162" s="188"/>
      <c r="C162" s="189" t="s">
        <v>216</v>
      </c>
      <c r="D162" s="189" t="s">
        <v>169</v>
      </c>
      <c r="E162" s="190" t="s">
        <v>217</v>
      </c>
      <c r="F162" s="191" t="s">
        <v>218</v>
      </c>
      <c r="G162" s="192" t="s">
        <v>192</v>
      </c>
      <c r="H162" s="193">
        <v>0.051999999999999998</v>
      </c>
      <c r="I162" s="194"/>
      <c r="J162" s="195">
        <f>ROUND(I162*H162,0)</f>
        <v>0</v>
      </c>
      <c r="K162" s="191" t="s">
        <v>173</v>
      </c>
      <c r="L162" s="38"/>
      <c r="M162" s="196" t="s">
        <v>1</v>
      </c>
      <c r="N162" s="197" t="s">
        <v>42</v>
      </c>
      <c r="O162" s="76"/>
      <c r="P162" s="198">
        <f>O162*H162</f>
        <v>0</v>
      </c>
      <c r="Q162" s="198">
        <v>1.0627727797</v>
      </c>
      <c r="R162" s="198">
        <f>Q162*H162</f>
        <v>0.055264184544399991</v>
      </c>
      <c r="S162" s="198">
        <v>0</v>
      </c>
      <c r="T162" s="19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0" t="s">
        <v>174</v>
      </c>
      <c r="AT162" s="200" t="s">
        <v>169</v>
      </c>
      <c r="AU162" s="200" t="s">
        <v>85</v>
      </c>
      <c r="AY162" s="18" t="s">
        <v>167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</v>
      </c>
      <c r="BK162" s="201">
        <f>ROUND(I162*H162,0)</f>
        <v>0</v>
      </c>
      <c r="BL162" s="18" t="s">
        <v>174</v>
      </c>
      <c r="BM162" s="200" t="s">
        <v>219</v>
      </c>
    </row>
    <row r="163" s="13" customFormat="1">
      <c r="A163" s="13"/>
      <c r="B163" s="202"/>
      <c r="C163" s="13"/>
      <c r="D163" s="203" t="s">
        <v>176</v>
      </c>
      <c r="E163" s="204" t="s">
        <v>1</v>
      </c>
      <c r="F163" s="205" t="s">
        <v>220</v>
      </c>
      <c r="G163" s="13"/>
      <c r="H163" s="206">
        <v>0.051999999999999998</v>
      </c>
      <c r="I163" s="207"/>
      <c r="J163" s="13"/>
      <c r="K163" s="13"/>
      <c r="L163" s="202"/>
      <c r="M163" s="208"/>
      <c r="N163" s="209"/>
      <c r="O163" s="209"/>
      <c r="P163" s="209"/>
      <c r="Q163" s="209"/>
      <c r="R163" s="209"/>
      <c r="S163" s="209"/>
      <c r="T163" s="21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4" t="s">
        <v>176</v>
      </c>
      <c r="AU163" s="204" t="s">
        <v>85</v>
      </c>
      <c r="AV163" s="13" t="s">
        <v>85</v>
      </c>
      <c r="AW163" s="13" t="s">
        <v>33</v>
      </c>
      <c r="AX163" s="13" t="s">
        <v>8</v>
      </c>
      <c r="AY163" s="204" t="s">
        <v>167</v>
      </c>
    </row>
    <row r="164" s="2" customFormat="1" ht="16.5" customHeight="1">
      <c r="A164" s="37"/>
      <c r="B164" s="188"/>
      <c r="C164" s="189" t="s">
        <v>221</v>
      </c>
      <c r="D164" s="189" t="s">
        <v>169</v>
      </c>
      <c r="E164" s="190" t="s">
        <v>222</v>
      </c>
      <c r="F164" s="191" t="s">
        <v>223</v>
      </c>
      <c r="G164" s="192" t="s">
        <v>186</v>
      </c>
      <c r="H164" s="193">
        <v>0.22</v>
      </c>
      <c r="I164" s="194"/>
      <c r="J164" s="195">
        <f>ROUND(I164*H164,0)</f>
        <v>0</v>
      </c>
      <c r="K164" s="191" t="s">
        <v>173</v>
      </c>
      <c r="L164" s="38"/>
      <c r="M164" s="196" t="s">
        <v>1</v>
      </c>
      <c r="N164" s="197" t="s">
        <v>42</v>
      </c>
      <c r="O164" s="76"/>
      <c r="P164" s="198">
        <f>O164*H164</f>
        <v>0</v>
      </c>
      <c r="Q164" s="198">
        <v>2.453395</v>
      </c>
      <c r="R164" s="198">
        <f>Q164*H164</f>
        <v>0.53974690000000003</v>
      </c>
      <c r="S164" s="198">
        <v>0</v>
      </c>
      <c r="T164" s="19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0" t="s">
        <v>174</v>
      </c>
      <c r="AT164" s="200" t="s">
        <v>169</v>
      </c>
      <c r="AU164" s="200" t="s">
        <v>85</v>
      </c>
      <c r="AY164" s="18" t="s">
        <v>167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</v>
      </c>
      <c r="BK164" s="201">
        <f>ROUND(I164*H164,0)</f>
        <v>0</v>
      </c>
      <c r="BL164" s="18" t="s">
        <v>174</v>
      </c>
      <c r="BM164" s="200" t="s">
        <v>224</v>
      </c>
    </row>
    <row r="165" s="13" customFormat="1">
      <c r="A165" s="13"/>
      <c r="B165" s="202"/>
      <c r="C165" s="13"/>
      <c r="D165" s="203" t="s">
        <v>176</v>
      </c>
      <c r="E165" s="204" t="s">
        <v>1</v>
      </c>
      <c r="F165" s="205" t="s">
        <v>225</v>
      </c>
      <c r="G165" s="13"/>
      <c r="H165" s="206">
        <v>0.22</v>
      </c>
      <c r="I165" s="207"/>
      <c r="J165" s="13"/>
      <c r="K165" s="13"/>
      <c r="L165" s="202"/>
      <c r="M165" s="208"/>
      <c r="N165" s="209"/>
      <c r="O165" s="209"/>
      <c r="P165" s="209"/>
      <c r="Q165" s="209"/>
      <c r="R165" s="209"/>
      <c r="S165" s="209"/>
      <c r="T165" s="21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4" t="s">
        <v>176</v>
      </c>
      <c r="AU165" s="204" t="s">
        <v>85</v>
      </c>
      <c r="AV165" s="13" t="s">
        <v>85</v>
      </c>
      <c r="AW165" s="13" t="s">
        <v>33</v>
      </c>
      <c r="AX165" s="13" t="s">
        <v>8</v>
      </c>
      <c r="AY165" s="204" t="s">
        <v>167</v>
      </c>
    </row>
    <row r="166" s="2" customFormat="1" ht="16.5" customHeight="1">
      <c r="A166" s="37"/>
      <c r="B166" s="188"/>
      <c r="C166" s="189" t="s">
        <v>226</v>
      </c>
      <c r="D166" s="189" t="s">
        <v>169</v>
      </c>
      <c r="E166" s="190" t="s">
        <v>227</v>
      </c>
      <c r="F166" s="191" t="s">
        <v>228</v>
      </c>
      <c r="G166" s="192" t="s">
        <v>172</v>
      </c>
      <c r="H166" s="193">
        <v>1</v>
      </c>
      <c r="I166" s="194"/>
      <c r="J166" s="195">
        <f>ROUND(I166*H166,0)</f>
        <v>0</v>
      </c>
      <c r="K166" s="191" t="s">
        <v>173</v>
      </c>
      <c r="L166" s="38"/>
      <c r="M166" s="196" t="s">
        <v>1</v>
      </c>
      <c r="N166" s="197" t="s">
        <v>42</v>
      </c>
      <c r="O166" s="76"/>
      <c r="P166" s="198">
        <f>O166*H166</f>
        <v>0</v>
      </c>
      <c r="Q166" s="198">
        <v>0.0057646399999999997</v>
      </c>
      <c r="R166" s="198">
        <f>Q166*H166</f>
        <v>0.0057646399999999997</v>
      </c>
      <c r="S166" s="198">
        <v>0</v>
      </c>
      <c r="T166" s="19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0" t="s">
        <v>174</v>
      </c>
      <c r="AT166" s="200" t="s">
        <v>169</v>
      </c>
      <c r="AU166" s="200" t="s">
        <v>85</v>
      </c>
      <c r="AY166" s="18" t="s">
        <v>167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</v>
      </c>
      <c r="BK166" s="201">
        <f>ROUND(I166*H166,0)</f>
        <v>0</v>
      </c>
      <c r="BL166" s="18" t="s">
        <v>174</v>
      </c>
      <c r="BM166" s="200" t="s">
        <v>229</v>
      </c>
    </row>
    <row r="167" s="13" customFormat="1">
      <c r="A167" s="13"/>
      <c r="B167" s="202"/>
      <c r="C167" s="13"/>
      <c r="D167" s="203" t="s">
        <v>176</v>
      </c>
      <c r="E167" s="204" t="s">
        <v>1</v>
      </c>
      <c r="F167" s="205" t="s">
        <v>230</v>
      </c>
      <c r="G167" s="13"/>
      <c r="H167" s="206">
        <v>1</v>
      </c>
      <c r="I167" s="207"/>
      <c r="J167" s="13"/>
      <c r="K167" s="13"/>
      <c r="L167" s="202"/>
      <c r="M167" s="208"/>
      <c r="N167" s="209"/>
      <c r="O167" s="209"/>
      <c r="P167" s="209"/>
      <c r="Q167" s="209"/>
      <c r="R167" s="209"/>
      <c r="S167" s="209"/>
      <c r="T167" s="21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4" t="s">
        <v>176</v>
      </c>
      <c r="AU167" s="204" t="s">
        <v>85</v>
      </c>
      <c r="AV167" s="13" t="s">
        <v>85</v>
      </c>
      <c r="AW167" s="13" t="s">
        <v>33</v>
      </c>
      <c r="AX167" s="13" t="s">
        <v>8</v>
      </c>
      <c r="AY167" s="204" t="s">
        <v>167</v>
      </c>
    </row>
    <row r="168" s="2" customFormat="1" ht="16.5" customHeight="1">
      <c r="A168" s="37"/>
      <c r="B168" s="188"/>
      <c r="C168" s="189" t="s">
        <v>231</v>
      </c>
      <c r="D168" s="189" t="s">
        <v>169</v>
      </c>
      <c r="E168" s="190" t="s">
        <v>232</v>
      </c>
      <c r="F168" s="191" t="s">
        <v>233</v>
      </c>
      <c r="G168" s="192" t="s">
        <v>172</v>
      </c>
      <c r="H168" s="193">
        <v>1</v>
      </c>
      <c r="I168" s="194"/>
      <c r="J168" s="195">
        <f>ROUND(I168*H168,0)</f>
        <v>0</v>
      </c>
      <c r="K168" s="191" t="s">
        <v>173</v>
      </c>
      <c r="L168" s="38"/>
      <c r="M168" s="196" t="s">
        <v>1</v>
      </c>
      <c r="N168" s="197" t="s">
        <v>42</v>
      </c>
      <c r="O168" s="76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0" t="s">
        <v>174</v>
      </c>
      <c r="AT168" s="200" t="s">
        <v>169</v>
      </c>
      <c r="AU168" s="200" t="s">
        <v>85</v>
      </c>
      <c r="AY168" s="18" t="s">
        <v>167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</v>
      </c>
      <c r="BK168" s="201">
        <f>ROUND(I168*H168,0)</f>
        <v>0</v>
      </c>
      <c r="BL168" s="18" t="s">
        <v>174</v>
      </c>
      <c r="BM168" s="200" t="s">
        <v>234</v>
      </c>
    </row>
    <row r="169" s="2" customFormat="1" ht="16.5" customHeight="1">
      <c r="A169" s="37"/>
      <c r="B169" s="188"/>
      <c r="C169" s="189" t="s">
        <v>235</v>
      </c>
      <c r="D169" s="189" t="s">
        <v>169</v>
      </c>
      <c r="E169" s="190" t="s">
        <v>236</v>
      </c>
      <c r="F169" s="191" t="s">
        <v>237</v>
      </c>
      <c r="G169" s="192" t="s">
        <v>192</v>
      </c>
      <c r="H169" s="193">
        <v>0.0040000000000000001</v>
      </c>
      <c r="I169" s="194"/>
      <c r="J169" s="195">
        <f>ROUND(I169*H169,0)</f>
        <v>0</v>
      </c>
      <c r="K169" s="191" t="s">
        <v>173</v>
      </c>
      <c r="L169" s="38"/>
      <c r="M169" s="196" t="s">
        <v>1</v>
      </c>
      <c r="N169" s="197" t="s">
        <v>42</v>
      </c>
      <c r="O169" s="76"/>
      <c r="P169" s="198">
        <f>O169*H169</f>
        <v>0</v>
      </c>
      <c r="Q169" s="198">
        <v>1.0627727797</v>
      </c>
      <c r="R169" s="198">
        <f>Q169*H169</f>
        <v>0.0042510911187999996</v>
      </c>
      <c r="S169" s="198">
        <v>0</v>
      </c>
      <c r="T169" s="19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0" t="s">
        <v>174</v>
      </c>
      <c r="AT169" s="200" t="s">
        <v>169</v>
      </c>
      <c r="AU169" s="200" t="s">
        <v>85</v>
      </c>
      <c r="AY169" s="18" t="s">
        <v>167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</v>
      </c>
      <c r="BK169" s="201">
        <f>ROUND(I169*H169,0)</f>
        <v>0</v>
      </c>
      <c r="BL169" s="18" t="s">
        <v>174</v>
      </c>
      <c r="BM169" s="200" t="s">
        <v>238</v>
      </c>
    </row>
    <row r="170" s="13" customFormat="1">
      <c r="A170" s="13"/>
      <c r="B170" s="202"/>
      <c r="C170" s="13"/>
      <c r="D170" s="203" t="s">
        <v>176</v>
      </c>
      <c r="E170" s="204" t="s">
        <v>1</v>
      </c>
      <c r="F170" s="205" t="s">
        <v>239</v>
      </c>
      <c r="G170" s="13"/>
      <c r="H170" s="206">
        <v>0.0040000000000000001</v>
      </c>
      <c r="I170" s="207"/>
      <c r="J170" s="13"/>
      <c r="K170" s="13"/>
      <c r="L170" s="202"/>
      <c r="M170" s="208"/>
      <c r="N170" s="209"/>
      <c r="O170" s="209"/>
      <c r="P170" s="209"/>
      <c r="Q170" s="209"/>
      <c r="R170" s="209"/>
      <c r="S170" s="209"/>
      <c r="T170" s="21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4" t="s">
        <v>176</v>
      </c>
      <c r="AU170" s="204" t="s">
        <v>85</v>
      </c>
      <c r="AV170" s="13" t="s">
        <v>85</v>
      </c>
      <c r="AW170" s="13" t="s">
        <v>33</v>
      </c>
      <c r="AX170" s="13" t="s">
        <v>8</v>
      </c>
      <c r="AY170" s="204" t="s">
        <v>167</v>
      </c>
    </row>
    <row r="171" s="12" customFormat="1" ht="22.8" customHeight="1">
      <c r="A171" s="12"/>
      <c r="B171" s="175"/>
      <c r="C171" s="12"/>
      <c r="D171" s="176" t="s">
        <v>76</v>
      </c>
      <c r="E171" s="186" t="s">
        <v>200</v>
      </c>
      <c r="F171" s="186" t="s">
        <v>240</v>
      </c>
      <c r="G171" s="12"/>
      <c r="H171" s="12"/>
      <c r="I171" s="178"/>
      <c r="J171" s="187">
        <f>BK171</f>
        <v>0</v>
      </c>
      <c r="K171" s="12"/>
      <c r="L171" s="175"/>
      <c r="M171" s="180"/>
      <c r="N171" s="181"/>
      <c r="O171" s="181"/>
      <c r="P171" s="182">
        <f>SUM(P172:P196)</f>
        <v>0</v>
      </c>
      <c r="Q171" s="181"/>
      <c r="R171" s="182">
        <f>SUM(R172:R196)</f>
        <v>0.98639531200000008</v>
      </c>
      <c r="S171" s="181"/>
      <c r="T171" s="183">
        <f>SUM(T172:T196)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6" t="s">
        <v>8</v>
      </c>
      <c r="AT171" s="184" t="s">
        <v>76</v>
      </c>
      <c r="AU171" s="184" t="s">
        <v>8</v>
      </c>
      <c r="AY171" s="176" t="s">
        <v>167</v>
      </c>
      <c r="BK171" s="185">
        <f>SUM(BK172:BK196)</f>
        <v>0</v>
      </c>
    </row>
    <row r="172" s="2" customFormat="1" ht="24" customHeight="1">
      <c r="A172" s="37"/>
      <c r="B172" s="188"/>
      <c r="C172" s="189" t="s">
        <v>241</v>
      </c>
      <c r="D172" s="189" t="s">
        <v>169</v>
      </c>
      <c r="E172" s="190" t="s">
        <v>242</v>
      </c>
      <c r="F172" s="191" t="s">
        <v>243</v>
      </c>
      <c r="G172" s="192" t="s">
        <v>172</v>
      </c>
      <c r="H172" s="193">
        <v>21.838000000000001</v>
      </c>
      <c r="I172" s="194"/>
      <c r="J172" s="195">
        <f>ROUND(I172*H172,0)</f>
        <v>0</v>
      </c>
      <c r="K172" s="191" t="s">
        <v>173</v>
      </c>
      <c r="L172" s="38"/>
      <c r="M172" s="196" t="s">
        <v>1</v>
      </c>
      <c r="N172" s="197" t="s">
        <v>42</v>
      </c>
      <c r="O172" s="76"/>
      <c r="P172" s="198">
        <f>O172*H172</f>
        <v>0</v>
      </c>
      <c r="Q172" s="198">
        <v>0.018380000000000001</v>
      </c>
      <c r="R172" s="198">
        <f>Q172*H172</f>
        <v>0.40138244000000001</v>
      </c>
      <c r="S172" s="198">
        <v>0</v>
      </c>
      <c r="T172" s="19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0" t="s">
        <v>174</v>
      </c>
      <c r="AT172" s="200" t="s">
        <v>169</v>
      </c>
      <c r="AU172" s="200" t="s">
        <v>85</v>
      </c>
      <c r="AY172" s="18" t="s">
        <v>167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</v>
      </c>
      <c r="BK172" s="201">
        <f>ROUND(I172*H172,0)</f>
        <v>0</v>
      </c>
      <c r="BL172" s="18" t="s">
        <v>174</v>
      </c>
      <c r="BM172" s="200" t="s">
        <v>244</v>
      </c>
    </row>
    <row r="173" s="13" customFormat="1">
      <c r="A173" s="13"/>
      <c r="B173" s="202"/>
      <c r="C173" s="13"/>
      <c r="D173" s="203" t="s">
        <v>176</v>
      </c>
      <c r="E173" s="204" t="s">
        <v>1</v>
      </c>
      <c r="F173" s="205" t="s">
        <v>183</v>
      </c>
      <c r="G173" s="13"/>
      <c r="H173" s="206">
        <v>6.1879999999999997</v>
      </c>
      <c r="I173" s="207"/>
      <c r="J173" s="13"/>
      <c r="K173" s="13"/>
      <c r="L173" s="202"/>
      <c r="M173" s="208"/>
      <c r="N173" s="209"/>
      <c r="O173" s="209"/>
      <c r="P173" s="209"/>
      <c r="Q173" s="209"/>
      <c r="R173" s="209"/>
      <c r="S173" s="209"/>
      <c r="T173" s="21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4" t="s">
        <v>176</v>
      </c>
      <c r="AU173" s="204" t="s">
        <v>85</v>
      </c>
      <c r="AV173" s="13" t="s">
        <v>85</v>
      </c>
      <c r="AW173" s="13" t="s">
        <v>33</v>
      </c>
      <c r="AX173" s="13" t="s">
        <v>77</v>
      </c>
      <c r="AY173" s="204" t="s">
        <v>167</v>
      </c>
    </row>
    <row r="174" s="13" customFormat="1">
      <c r="A174" s="13"/>
      <c r="B174" s="202"/>
      <c r="C174" s="13"/>
      <c r="D174" s="203" t="s">
        <v>176</v>
      </c>
      <c r="E174" s="204" t="s">
        <v>1</v>
      </c>
      <c r="F174" s="205" t="s">
        <v>177</v>
      </c>
      <c r="G174" s="13"/>
      <c r="H174" s="206">
        <v>4.5</v>
      </c>
      <c r="I174" s="207"/>
      <c r="J174" s="13"/>
      <c r="K174" s="13"/>
      <c r="L174" s="202"/>
      <c r="M174" s="208"/>
      <c r="N174" s="209"/>
      <c r="O174" s="209"/>
      <c r="P174" s="209"/>
      <c r="Q174" s="209"/>
      <c r="R174" s="209"/>
      <c r="S174" s="209"/>
      <c r="T174" s="21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4" t="s">
        <v>176</v>
      </c>
      <c r="AU174" s="204" t="s">
        <v>85</v>
      </c>
      <c r="AV174" s="13" t="s">
        <v>85</v>
      </c>
      <c r="AW174" s="13" t="s">
        <v>33</v>
      </c>
      <c r="AX174" s="13" t="s">
        <v>77</v>
      </c>
      <c r="AY174" s="204" t="s">
        <v>167</v>
      </c>
    </row>
    <row r="175" s="13" customFormat="1">
      <c r="A175" s="13"/>
      <c r="B175" s="202"/>
      <c r="C175" s="13"/>
      <c r="D175" s="203" t="s">
        <v>176</v>
      </c>
      <c r="E175" s="204" t="s">
        <v>1</v>
      </c>
      <c r="F175" s="205" t="s">
        <v>178</v>
      </c>
      <c r="G175" s="13"/>
      <c r="H175" s="206">
        <v>2.5</v>
      </c>
      <c r="I175" s="207"/>
      <c r="J175" s="13"/>
      <c r="K175" s="13"/>
      <c r="L175" s="202"/>
      <c r="M175" s="208"/>
      <c r="N175" s="209"/>
      <c r="O175" s="209"/>
      <c r="P175" s="209"/>
      <c r="Q175" s="209"/>
      <c r="R175" s="209"/>
      <c r="S175" s="209"/>
      <c r="T175" s="21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4" t="s">
        <v>176</v>
      </c>
      <c r="AU175" s="204" t="s">
        <v>85</v>
      </c>
      <c r="AV175" s="13" t="s">
        <v>85</v>
      </c>
      <c r="AW175" s="13" t="s">
        <v>33</v>
      </c>
      <c r="AX175" s="13" t="s">
        <v>77</v>
      </c>
      <c r="AY175" s="204" t="s">
        <v>167</v>
      </c>
    </row>
    <row r="176" s="14" customFormat="1">
      <c r="A176" s="14"/>
      <c r="B176" s="211"/>
      <c r="C176" s="14"/>
      <c r="D176" s="203" t="s">
        <v>176</v>
      </c>
      <c r="E176" s="212" t="s">
        <v>1</v>
      </c>
      <c r="F176" s="213" t="s">
        <v>179</v>
      </c>
      <c r="G176" s="14"/>
      <c r="H176" s="214">
        <v>13.188000000000001</v>
      </c>
      <c r="I176" s="215"/>
      <c r="J176" s="14"/>
      <c r="K176" s="14"/>
      <c r="L176" s="211"/>
      <c r="M176" s="216"/>
      <c r="N176" s="217"/>
      <c r="O176" s="217"/>
      <c r="P176" s="217"/>
      <c r="Q176" s="217"/>
      <c r="R176" s="217"/>
      <c r="S176" s="217"/>
      <c r="T176" s="21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2" t="s">
        <v>176</v>
      </c>
      <c r="AU176" s="212" t="s">
        <v>85</v>
      </c>
      <c r="AV176" s="14" t="s">
        <v>86</v>
      </c>
      <c r="AW176" s="14" t="s">
        <v>33</v>
      </c>
      <c r="AX176" s="14" t="s">
        <v>77</v>
      </c>
      <c r="AY176" s="212" t="s">
        <v>167</v>
      </c>
    </row>
    <row r="177" s="13" customFormat="1">
      <c r="A177" s="13"/>
      <c r="B177" s="202"/>
      <c r="C177" s="13"/>
      <c r="D177" s="203" t="s">
        <v>176</v>
      </c>
      <c r="E177" s="204" t="s">
        <v>1</v>
      </c>
      <c r="F177" s="205" t="s">
        <v>199</v>
      </c>
      <c r="G177" s="13"/>
      <c r="H177" s="206">
        <v>1.2</v>
      </c>
      <c r="I177" s="207"/>
      <c r="J177" s="13"/>
      <c r="K177" s="13"/>
      <c r="L177" s="202"/>
      <c r="M177" s="208"/>
      <c r="N177" s="209"/>
      <c r="O177" s="209"/>
      <c r="P177" s="209"/>
      <c r="Q177" s="209"/>
      <c r="R177" s="209"/>
      <c r="S177" s="209"/>
      <c r="T177" s="21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4" t="s">
        <v>176</v>
      </c>
      <c r="AU177" s="204" t="s">
        <v>85</v>
      </c>
      <c r="AV177" s="13" t="s">
        <v>85</v>
      </c>
      <c r="AW177" s="13" t="s">
        <v>33</v>
      </c>
      <c r="AX177" s="13" t="s">
        <v>77</v>
      </c>
      <c r="AY177" s="204" t="s">
        <v>167</v>
      </c>
    </row>
    <row r="178" s="14" customFormat="1">
      <c r="A178" s="14"/>
      <c r="B178" s="211"/>
      <c r="C178" s="14"/>
      <c r="D178" s="203" t="s">
        <v>176</v>
      </c>
      <c r="E178" s="212" t="s">
        <v>1</v>
      </c>
      <c r="F178" s="213" t="s">
        <v>179</v>
      </c>
      <c r="G178" s="14"/>
      <c r="H178" s="214">
        <v>1.2</v>
      </c>
      <c r="I178" s="215"/>
      <c r="J178" s="14"/>
      <c r="K178" s="14"/>
      <c r="L178" s="211"/>
      <c r="M178" s="216"/>
      <c r="N178" s="217"/>
      <c r="O178" s="217"/>
      <c r="P178" s="217"/>
      <c r="Q178" s="217"/>
      <c r="R178" s="217"/>
      <c r="S178" s="217"/>
      <c r="T178" s="21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12" t="s">
        <v>176</v>
      </c>
      <c r="AU178" s="212" t="s">
        <v>85</v>
      </c>
      <c r="AV178" s="14" t="s">
        <v>86</v>
      </c>
      <c r="AW178" s="14" t="s">
        <v>33</v>
      </c>
      <c r="AX178" s="14" t="s">
        <v>77</v>
      </c>
      <c r="AY178" s="212" t="s">
        <v>167</v>
      </c>
    </row>
    <row r="179" s="13" customFormat="1">
      <c r="A179" s="13"/>
      <c r="B179" s="202"/>
      <c r="C179" s="13"/>
      <c r="D179" s="203" t="s">
        <v>176</v>
      </c>
      <c r="E179" s="204" t="s">
        <v>1</v>
      </c>
      <c r="F179" s="205" t="s">
        <v>204</v>
      </c>
      <c r="G179" s="13"/>
      <c r="H179" s="206">
        <v>2.3540000000000001</v>
      </c>
      <c r="I179" s="207"/>
      <c r="J179" s="13"/>
      <c r="K179" s="13"/>
      <c r="L179" s="202"/>
      <c r="M179" s="208"/>
      <c r="N179" s="209"/>
      <c r="O179" s="209"/>
      <c r="P179" s="209"/>
      <c r="Q179" s="209"/>
      <c r="R179" s="209"/>
      <c r="S179" s="209"/>
      <c r="T179" s="21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4" t="s">
        <v>176</v>
      </c>
      <c r="AU179" s="204" t="s">
        <v>85</v>
      </c>
      <c r="AV179" s="13" t="s">
        <v>85</v>
      </c>
      <c r="AW179" s="13" t="s">
        <v>33</v>
      </c>
      <c r="AX179" s="13" t="s">
        <v>77</v>
      </c>
      <c r="AY179" s="204" t="s">
        <v>167</v>
      </c>
    </row>
    <row r="180" s="14" customFormat="1">
      <c r="A180" s="14"/>
      <c r="B180" s="211"/>
      <c r="C180" s="14"/>
      <c r="D180" s="203" t="s">
        <v>176</v>
      </c>
      <c r="E180" s="212" t="s">
        <v>1</v>
      </c>
      <c r="F180" s="213" t="s">
        <v>179</v>
      </c>
      <c r="G180" s="14"/>
      <c r="H180" s="214">
        <v>2.3540000000000001</v>
      </c>
      <c r="I180" s="215"/>
      <c r="J180" s="14"/>
      <c r="K180" s="14"/>
      <c r="L180" s="211"/>
      <c r="M180" s="216"/>
      <c r="N180" s="217"/>
      <c r="O180" s="217"/>
      <c r="P180" s="217"/>
      <c r="Q180" s="217"/>
      <c r="R180" s="217"/>
      <c r="S180" s="217"/>
      <c r="T180" s="21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12" t="s">
        <v>176</v>
      </c>
      <c r="AU180" s="212" t="s">
        <v>85</v>
      </c>
      <c r="AV180" s="14" t="s">
        <v>86</v>
      </c>
      <c r="AW180" s="14" t="s">
        <v>33</v>
      </c>
      <c r="AX180" s="14" t="s">
        <v>77</v>
      </c>
      <c r="AY180" s="212" t="s">
        <v>167</v>
      </c>
    </row>
    <row r="181" s="13" customFormat="1">
      <c r="A181" s="13"/>
      <c r="B181" s="202"/>
      <c r="C181" s="13"/>
      <c r="D181" s="203" t="s">
        <v>176</v>
      </c>
      <c r="E181" s="204" t="s">
        <v>1</v>
      </c>
      <c r="F181" s="205" t="s">
        <v>245</v>
      </c>
      <c r="G181" s="13"/>
      <c r="H181" s="206">
        <v>2.976</v>
      </c>
      <c r="I181" s="207"/>
      <c r="J181" s="13"/>
      <c r="K181" s="13"/>
      <c r="L181" s="202"/>
      <c r="M181" s="208"/>
      <c r="N181" s="209"/>
      <c r="O181" s="209"/>
      <c r="P181" s="209"/>
      <c r="Q181" s="209"/>
      <c r="R181" s="209"/>
      <c r="S181" s="209"/>
      <c r="T181" s="21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4" t="s">
        <v>176</v>
      </c>
      <c r="AU181" s="204" t="s">
        <v>85</v>
      </c>
      <c r="AV181" s="13" t="s">
        <v>85</v>
      </c>
      <c r="AW181" s="13" t="s">
        <v>33</v>
      </c>
      <c r="AX181" s="13" t="s">
        <v>77</v>
      </c>
      <c r="AY181" s="204" t="s">
        <v>167</v>
      </c>
    </row>
    <row r="182" s="13" customFormat="1">
      <c r="A182" s="13"/>
      <c r="B182" s="202"/>
      <c r="C182" s="13"/>
      <c r="D182" s="203" t="s">
        <v>176</v>
      </c>
      <c r="E182" s="204" t="s">
        <v>1</v>
      </c>
      <c r="F182" s="205" t="s">
        <v>246</v>
      </c>
      <c r="G182" s="13"/>
      <c r="H182" s="206">
        <v>2.1200000000000001</v>
      </c>
      <c r="I182" s="207"/>
      <c r="J182" s="13"/>
      <c r="K182" s="13"/>
      <c r="L182" s="202"/>
      <c r="M182" s="208"/>
      <c r="N182" s="209"/>
      <c r="O182" s="209"/>
      <c r="P182" s="209"/>
      <c r="Q182" s="209"/>
      <c r="R182" s="209"/>
      <c r="S182" s="209"/>
      <c r="T182" s="21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4" t="s">
        <v>176</v>
      </c>
      <c r="AU182" s="204" t="s">
        <v>85</v>
      </c>
      <c r="AV182" s="13" t="s">
        <v>85</v>
      </c>
      <c r="AW182" s="13" t="s">
        <v>33</v>
      </c>
      <c r="AX182" s="13" t="s">
        <v>77</v>
      </c>
      <c r="AY182" s="204" t="s">
        <v>167</v>
      </c>
    </row>
    <row r="183" s="14" customFormat="1">
      <c r="A183" s="14"/>
      <c r="B183" s="211"/>
      <c r="C183" s="14"/>
      <c r="D183" s="203" t="s">
        <v>176</v>
      </c>
      <c r="E183" s="212" t="s">
        <v>1</v>
      </c>
      <c r="F183" s="213" t="s">
        <v>247</v>
      </c>
      <c r="G183" s="14"/>
      <c r="H183" s="214">
        <v>5.0960000000000001</v>
      </c>
      <c r="I183" s="215"/>
      <c r="J183" s="14"/>
      <c r="K183" s="14"/>
      <c r="L183" s="211"/>
      <c r="M183" s="216"/>
      <c r="N183" s="217"/>
      <c r="O183" s="217"/>
      <c r="P183" s="217"/>
      <c r="Q183" s="217"/>
      <c r="R183" s="217"/>
      <c r="S183" s="217"/>
      <c r="T183" s="21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2" t="s">
        <v>176</v>
      </c>
      <c r="AU183" s="212" t="s">
        <v>85</v>
      </c>
      <c r="AV183" s="14" t="s">
        <v>86</v>
      </c>
      <c r="AW183" s="14" t="s">
        <v>33</v>
      </c>
      <c r="AX183" s="14" t="s">
        <v>77</v>
      </c>
      <c r="AY183" s="212" t="s">
        <v>167</v>
      </c>
    </row>
    <row r="184" s="15" customFormat="1">
      <c r="A184" s="15"/>
      <c r="B184" s="219"/>
      <c r="C184" s="15"/>
      <c r="D184" s="203" t="s">
        <v>176</v>
      </c>
      <c r="E184" s="220" t="s">
        <v>89</v>
      </c>
      <c r="F184" s="221" t="s">
        <v>248</v>
      </c>
      <c r="G184" s="15"/>
      <c r="H184" s="222">
        <v>21.838000000000001</v>
      </c>
      <c r="I184" s="223"/>
      <c r="J184" s="15"/>
      <c r="K184" s="15"/>
      <c r="L184" s="219"/>
      <c r="M184" s="224"/>
      <c r="N184" s="225"/>
      <c r="O184" s="225"/>
      <c r="P184" s="225"/>
      <c r="Q184" s="225"/>
      <c r="R184" s="225"/>
      <c r="S184" s="225"/>
      <c r="T184" s="22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20" t="s">
        <v>176</v>
      </c>
      <c r="AU184" s="220" t="s">
        <v>85</v>
      </c>
      <c r="AV184" s="15" t="s">
        <v>174</v>
      </c>
      <c r="AW184" s="15" t="s">
        <v>33</v>
      </c>
      <c r="AX184" s="15" t="s">
        <v>8</v>
      </c>
      <c r="AY184" s="220" t="s">
        <v>167</v>
      </c>
    </row>
    <row r="185" s="2" customFormat="1" ht="24" customHeight="1">
      <c r="A185" s="37"/>
      <c r="B185" s="188"/>
      <c r="C185" s="189" t="s">
        <v>9</v>
      </c>
      <c r="D185" s="189" t="s">
        <v>169</v>
      </c>
      <c r="E185" s="190" t="s">
        <v>249</v>
      </c>
      <c r="F185" s="191" t="s">
        <v>250</v>
      </c>
      <c r="G185" s="192" t="s">
        <v>172</v>
      </c>
      <c r="H185" s="193">
        <v>21.838000000000001</v>
      </c>
      <c r="I185" s="194"/>
      <c r="J185" s="195">
        <f>ROUND(I185*H185,0)</f>
        <v>0</v>
      </c>
      <c r="K185" s="191" t="s">
        <v>173</v>
      </c>
      <c r="L185" s="38"/>
      <c r="M185" s="196" t="s">
        <v>1</v>
      </c>
      <c r="N185" s="197" t="s">
        <v>42</v>
      </c>
      <c r="O185" s="76"/>
      <c r="P185" s="198">
        <f>O185*H185</f>
        <v>0</v>
      </c>
      <c r="Q185" s="198">
        <v>0.0079000000000000008</v>
      </c>
      <c r="R185" s="198">
        <f>Q185*H185</f>
        <v>0.17252020000000001</v>
      </c>
      <c r="S185" s="198">
        <v>0</v>
      </c>
      <c r="T185" s="19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0" t="s">
        <v>174</v>
      </c>
      <c r="AT185" s="200" t="s">
        <v>169</v>
      </c>
      <c r="AU185" s="200" t="s">
        <v>85</v>
      </c>
      <c r="AY185" s="18" t="s">
        <v>167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</v>
      </c>
      <c r="BK185" s="201">
        <f>ROUND(I185*H185,0)</f>
        <v>0</v>
      </c>
      <c r="BL185" s="18" t="s">
        <v>174</v>
      </c>
      <c r="BM185" s="200" t="s">
        <v>251</v>
      </c>
    </row>
    <row r="186" s="13" customFormat="1">
      <c r="A186" s="13"/>
      <c r="B186" s="202"/>
      <c r="C186" s="13"/>
      <c r="D186" s="203" t="s">
        <v>176</v>
      </c>
      <c r="E186" s="204" t="s">
        <v>1</v>
      </c>
      <c r="F186" s="205" t="s">
        <v>89</v>
      </c>
      <c r="G186" s="13"/>
      <c r="H186" s="206">
        <v>21.838000000000001</v>
      </c>
      <c r="I186" s="207"/>
      <c r="J186" s="13"/>
      <c r="K186" s="13"/>
      <c r="L186" s="202"/>
      <c r="M186" s="208"/>
      <c r="N186" s="209"/>
      <c r="O186" s="209"/>
      <c r="P186" s="209"/>
      <c r="Q186" s="209"/>
      <c r="R186" s="209"/>
      <c r="S186" s="209"/>
      <c r="T186" s="21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4" t="s">
        <v>176</v>
      </c>
      <c r="AU186" s="204" t="s">
        <v>85</v>
      </c>
      <c r="AV186" s="13" t="s">
        <v>85</v>
      </c>
      <c r="AW186" s="13" t="s">
        <v>33</v>
      </c>
      <c r="AX186" s="13" t="s">
        <v>8</v>
      </c>
      <c r="AY186" s="204" t="s">
        <v>167</v>
      </c>
    </row>
    <row r="187" s="2" customFormat="1" ht="24" customHeight="1">
      <c r="A187" s="37"/>
      <c r="B187" s="188"/>
      <c r="C187" s="189" t="s">
        <v>252</v>
      </c>
      <c r="D187" s="189" t="s">
        <v>169</v>
      </c>
      <c r="E187" s="190" t="s">
        <v>253</v>
      </c>
      <c r="F187" s="191" t="s">
        <v>254</v>
      </c>
      <c r="G187" s="192" t="s">
        <v>172</v>
      </c>
      <c r="H187" s="193">
        <v>10.688000000000001</v>
      </c>
      <c r="I187" s="194"/>
      <c r="J187" s="195">
        <f>ROUND(I187*H187,0)</f>
        <v>0</v>
      </c>
      <c r="K187" s="191" t="s">
        <v>173</v>
      </c>
      <c r="L187" s="38"/>
      <c r="M187" s="196" t="s">
        <v>1</v>
      </c>
      <c r="N187" s="197" t="s">
        <v>42</v>
      </c>
      <c r="O187" s="76"/>
      <c r="P187" s="198">
        <f>O187*H187</f>
        <v>0</v>
      </c>
      <c r="Q187" s="198">
        <v>0.0043839999999999999</v>
      </c>
      <c r="R187" s="198">
        <f>Q187*H187</f>
        <v>0.046856191999999998</v>
      </c>
      <c r="S187" s="198">
        <v>0</v>
      </c>
      <c r="T187" s="19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0" t="s">
        <v>174</v>
      </c>
      <c r="AT187" s="200" t="s">
        <v>169</v>
      </c>
      <c r="AU187" s="200" t="s">
        <v>85</v>
      </c>
      <c r="AY187" s="18" t="s">
        <v>167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</v>
      </c>
      <c r="BK187" s="201">
        <f>ROUND(I187*H187,0)</f>
        <v>0</v>
      </c>
      <c r="BL187" s="18" t="s">
        <v>174</v>
      </c>
      <c r="BM187" s="200" t="s">
        <v>255</v>
      </c>
    </row>
    <row r="188" s="13" customFormat="1">
      <c r="A188" s="13"/>
      <c r="B188" s="202"/>
      <c r="C188" s="13"/>
      <c r="D188" s="203" t="s">
        <v>176</v>
      </c>
      <c r="E188" s="204" t="s">
        <v>1</v>
      </c>
      <c r="F188" s="205" t="s">
        <v>92</v>
      </c>
      <c r="G188" s="13"/>
      <c r="H188" s="206">
        <v>10.688000000000001</v>
      </c>
      <c r="I188" s="207"/>
      <c r="J188" s="13"/>
      <c r="K188" s="13"/>
      <c r="L188" s="202"/>
      <c r="M188" s="208"/>
      <c r="N188" s="209"/>
      <c r="O188" s="209"/>
      <c r="P188" s="209"/>
      <c r="Q188" s="209"/>
      <c r="R188" s="209"/>
      <c r="S188" s="209"/>
      <c r="T188" s="21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4" t="s">
        <v>176</v>
      </c>
      <c r="AU188" s="204" t="s">
        <v>85</v>
      </c>
      <c r="AV188" s="13" t="s">
        <v>85</v>
      </c>
      <c r="AW188" s="13" t="s">
        <v>33</v>
      </c>
      <c r="AX188" s="13" t="s">
        <v>8</v>
      </c>
      <c r="AY188" s="204" t="s">
        <v>167</v>
      </c>
    </row>
    <row r="189" s="2" customFormat="1" ht="24" customHeight="1">
      <c r="A189" s="37"/>
      <c r="B189" s="188"/>
      <c r="C189" s="189" t="s">
        <v>256</v>
      </c>
      <c r="D189" s="189" t="s">
        <v>169</v>
      </c>
      <c r="E189" s="190" t="s">
        <v>257</v>
      </c>
      <c r="F189" s="191" t="s">
        <v>258</v>
      </c>
      <c r="G189" s="192" t="s">
        <v>172</v>
      </c>
      <c r="H189" s="193">
        <v>10.688000000000001</v>
      </c>
      <c r="I189" s="194"/>
      <c r="J189" s="195">
        <f>ROUND(I189*H189,0)</f>
        <v>0</v>
      </c>
      <c r="K189" s="191" t="s">
        <v>173</v>
      </c>
      <c r="L189" s="38"/>
      <c r="M189" s="196" t="s">
        <v>1</v>
      </c>
      <c r="N189" s="197" t="s">
        <v>42</v>
      </c>
      <c r="O189" s="76"/>
      <c r="P189" s="198">
        <f>O189*H189</f>
        <v>0</v>
      </c>
      <c r="Q189" s="198">
        <v>0.023630000000000002</v>
      </c>
      <c r="R189" s="198">
        <f>Q189*H189</f>
        <v>0.25255744000000002</v>
      </c>
      <c r="S189" s="198">
        <v>0</v>
      </c>
      <c r="T189" s="19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0" t="s">
        <v>174</v>
      </c>
      <c r="AT189" s="200" t="s">
        <v>169</v>
      </c>
      <c r="AU189" s="200" t="s">
        <v>85</v>
      </c>
      <c r="AY189" s="18" t="s">
        <v>167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</v>
      </c>
      <c r="BK189" s="201">
        <f>ROUND(I189*H189,0)</f>
        <v>0</v>
      </c>
      <c r="BL189" s="18" t="s">
        <v>174</v>
      </c>
      <c r="BM189" s="200" t="s">
        <v>259</v>
      </c>
    </row>
    <row r="190" s="13" customFormat="1">
      <c r="A190" s="13"/>
      <c r="B190" s="202"/>
      <c r="C190" s="13"/>
      <c r="D190" s="203" t="s">
        <v>176</v>
      </c>
      <c r="E190" s="204" t="s">
        <v>1</v>
      </c>
      <c r="F190" s="205" t="s">
        <v>183</v>
      </c>
      <c r="G190" s="13"/>
      <c r="H190" s="206">
        <v>6.1879999999999997</v>
      </c>
      <c r="I190" s="207"/>
      <c r="J190" s="13"/>
      <c r="K190" s="13"/>
      <c r="L190" s="202"/>
      <c r="M190" s="208"/>
      <c r="N190" s="209"/>
      <c r="O190" s="209"/>
      <c r="P190" s="209"/>
      <c r="Q190" s="209"/>
      <c r="R190" s="209"/>
      <c r="S190" s="209"/>
      <c r="T190" s="21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4" t="s">
        <v>176</v>
      </c>
      <c r="AU190" s="204" t="s">
        <v>85</v>
      </c>
      <c r="AV190" s="13" t="s">
        <v>85</v>
      </c>
      <c r="AW190" s="13" t="s">
        <v>33</v>
      </c>
      <c r="AX190" s="13" t="s">
        <v>77</v>
      </c>
      <c r="AY190" s="204" t="s">
        <v>167</v>
      </c>
    </row>
    <row r="191" s="13" customFormat="1">
      <c r="A191" s="13"/>
      <c r="B191" s="202"/>
      <c r="C191" s="13"/>
      <c r="D191" s="203" t="s">
        <v>176</v>
      </c>
      <c r="E191" s="204" t="s">
        <v>1</v>
      </c>
      <c r="F191" s="205" t="s">
        <v>177</v>
      </c>
      <c r="G191" s="13"/>
      <c r="H191" s="206">
        <v>4.5</v>
      </c>
      <c r="I191" s="207"/>
      <c r="J191" s="13"/>
      <c r="K191" s="13"/>
      <c r="L191" s="202"/>
      <c r="M191" s="208"/>
      <c r="N191" s="209"/>
      <c r="O191" s="209"/>
      <c r="P191" s="209"/>
      <c r="Q191" s="209"/>
      <c r="R191" s="209"/>
      <c r="S191" s="209"/>
      <c r="T191" s="21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4" t="s">
        <v>176</v>
      </c>
      <c r="AU191" s="204" t="s">
        <v>85</v>
      </c>
      <c r="AV191" s="13" t="s">
        <v>85</v>
      </c>
      <c r="AW191" s="13" t="s">
        <v>33</v>
      </c>
      <c r="AX191" s="13" t="s">
        <v>77</v>
      </c>
      <c r="AY191" s="204" t="s">
        <v>167</v>
      </c>
    </row>
    <row r="192" s="14" customFormat="1">
      <c r="A192" s="14"/>
      <c r="B192" s="211"/>
      <c r="C192" s="14"/>
      <c r="D192" s="203" t="s">
        <v>176</v>
      </c>
      <c r="E192" s="212" t="s">
        <v>92</v>
      </c>
      <c r="F192" s="213" t="s">
        <v>179</v>
      </c>
      <c r="G192" s="14"/>
      <c r="H192" s="214">
        <v>10.688000000000001</v>
      </c>
      <c r="I192" s="215"/>
      <c r="J192" s="14"/>
      <c r="K192" s="14"/>
      <c r="L192" s="211"/>
      <c r="M192" s="216"/>
      <c r="N192" s="217"/>
      <c r="O192" s="217"/>
      <c r="P192" s="217"/>
      <c r="Q192" s="217"/>
      <c r="R192" s="217"/>
      <c r="S192" s="217"/>
      <c r="T192" s="21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12" t="s">
        <v>176</v>
      </c>
      <c r="AU192" s="212" t="s">
        <v>85</v>
      </c>
      <c r="AV192" s="14" t="s">
        <v>86</v>
      </c>
      <c r="AW192" s="14" t="s">
        <v>33</v>
      </c>
      <c r="AX192" s="14" t="s">
        <v>8</v>
      </c>
      <c r="AY192" s="212" t="s">
        <v>167</v>
      </c>
    </row>
    <row r="193" s="2" customFormat="1" ht="24" customHeight="1">
      <c r="A193" s="37"/>
      <c r="B193" s="188"/>
      <c r="C193" s="189" t="s">
        <v>260</v>
      </c>
      <c r="D193" s="189" t="s">
        <v>169</v>
      </c>
      <c r="E193" s="190" t="s">
        <v>261</v>
      </c>
      <c r="F193" s="191" t="s">
        <v>262</v>
      </c>
      <c r="G193" s="192" t="s">
        <v>172</v>
      </c>
      <c r="H193" s="193">
        <v>10.688000000000001</v>
      </c>
      <c r="I193" s="194"/>
      <c r="J193" s="195">
        <f>ROUND(I193*H193,0)</f>
        <v>0</v>
      </c>
      <c r="K193" s="191" t="s">
        <v>173</v>
      </c>
      <c r="L193" s="38"/>
      <c r="M193" s="196" t="s">
        <v>1</v>
      </c>
      <c r="N193" s="197" t="s">
        <v>42</v>
      </c>
      <c r="O193" s="76"/>
      <c r="P193" s="198">
        <f>O193*H193</f>
        <v>0</v>
      </c>
      <c r="Q193" s="198">
        <v>0.0079000000000000008</v>
      </c>
      <c r="R193" s="198">
        <f>Q193*H193</f>
        <v>0.084435200000000016</v>
      </c>
      <c r="S193" s="198">
        <v>0</v>
      </c>
      <c r="T193" s="19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0" t="s">
        <v>174</v>
      </c>
      <c r="AT193" s="200" t="s">
        <v>169</v>
      </c>
      <c r="AU193" s="200" t="s">
        <v>85</v>
      </c>
      <c r="AY193" s="18" t="s">
        <v>167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</v>
      </c>
      <c r="BK193" s="201">
        <f>ROUND(I193*H193,0)</f>
        <v>0</v>
      </c>
      <c r="BL193" s="18" t="s">
        <v>174</v>
      </c>
      <c r="BM193" s="200" t="s">
        <v>263</v>
      </c>
    </row>
    <row r="194" s="13" customFormat="1">
      <c r="A194" s="13"/>
      <c r="B194" s="202"/>
      <c r="C194" s="13"/>
      <c r="D194" s="203" t="s">
        <v>176</v>
      </c>
      <c r="E194" s="204" t="s">
        <v>1</v>
      </c>
      <c r="F194" s="205" t="s">
        <v>92</v>
      </c>
      <c r="G194" s="13"/>
      <c r="H194" s="206">
        <v>10.688000000000001</v>
      </c>
      <c r="I194" s="207"/>
      <c r="J194" s="13"/>
      <c r="K194" s="13"/>
      <c r="L194" s="202"/>
      <c r="M194" s="208"/>
      <c r="N194" s="209"/>
      <c r="O194" s="209"/>
      <c r="P194" s="209"/>
      <c r="Q194" s="209"/>
      <c r="R194" s="209"/>
      <c r="S194" s="209"/>
      <c r="T194" s="21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4" t="s">
        <v>176</v>
      </c>
      <c r="AU194" s="204" t="s">
        <v>85</v>
      </c>
      <c r="AV194" s="13" t="s">
        <v>85</v>
      </c>
      <c r="AW194" s="13" t="s">
        <v>33</v>
      </c>
      <c r="AX194" s="13" t="s">
        <v>8</v>
      </c>
      <c r="AY194" s="204" t="s">
        <v>167</v>
      </c>
    </row>
    <row r="195" s="2" customFormat="1" ht="24" customHeight="1">
      <c r="A195" s="37"/>
      <c r="B195" s="188"/>
      <c r="C195" s="189" t="s">
        <v>264</v>
      </c>
      <c r="D195" s="189" t="s">
        <v>169</v>
      </c>
      <c r="E195" s="190" t="s">
        <v>265</v>
      </c>
      <c r="F195" s="191" t="s">
        <v>266</v>
      </c>
      <c r="G195" s="192" t="s">
        <v>172</v>
      </c>
      <c r="H195" s="193">
        <v>10.688000000000001</v>
      </c>
      <c r="I195" s="194"/>
      <c r="J195" s="195">
        <f>ROUND(I195*H195,0)</f>
        <v>0</v>
      </c>
      <c r="K195" s="191" t="s">
        <v>173</v>
      </c>
      <c r="L195" s="38"/>
      <c r="M195" s="196" t="s">
        <v>1</v>
      </c>
      <c r="N195" s="197" t="s">
        <v>42</v>
      </c>
      <c r="O195" s="76"/>
      <c r="P195" s="198">
        <f>O195*H195</f>
        <v>0</v>
      </c>
      <c r="Q195" s="198">
        <v>0.0026800000000000001</v>
      </c>
      <c r="R195" s="198">
        <f>Q195*H195</f>
        <v>0.028643840000000004</v>
      </c>
      <c r="S195" s="198">
        <v>0</v>
      </c>
      <c r="T195" s="19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0" t="s">
        <v>174</v>
      </c>
      <c r="AT195" s="200" t="s">
        <v>169</v>
      </c>
      <c r="AU195" s="200" t="s">
        <v>85</v>
      </c>
      <c r="AY195" s="18" t="s">
        <v>167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</v>
      </c>
      <c r="BK195" s="201">
        <f>ROUND(I195*H195,0)</f>
        <v>0</v>
      </c>
      <c r="BL195" s="18" t="s">
        <v>174</v>
      </c>
      <c r="BM195" s="200" t="s">
        <v>267</v>
      </c>
    </row>
    <row r="196" s="13" customFormat="1">
      <c r="A196" s="13"/>
      <c r="B196" s="202"/>
      <c r="C196" s="13"/>
      <c r="D196" s="203" t="s">
        <v>176</v>
      </c>
      <c r="E196" s="204" t="s">
        <v>1</v>
      </c>
      <c r="F196" s="205" t="s">
        <v>92</v>
      </c>
      <c r="G196" s="13"/>
      <c r="H196" s="206">
        <v>10.688000000000001</v>
      </c>
      <c r="I196" s="207"/>
      <c r="J196" s="13"/>
      <c r="K196" s="13"/>
      <c r="L196" s="202"/>
      <c r="M196" s="208"/>
      <c r="N196" s="209"/>
      <c r="O196" s="209"/>
      <c r="P196" s="209"/>
      <c r="Q196" s="209"/>
      <c r="R196" s="209"/>
      <c r="S196" s="209"/>
      <c r="T196" s="21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4" t="s">
        <v>176</v>
      </c>
      <c r="AU196" s="204" t="s">
        <v>85</v>
      </c>
      <c r="AV196" s="13" t="s">
        <v>85</v>
      </c>
      <c r="AW196" s="13" t="s">
        <v>33</v>
      </c>
      <c r="AX196" s="13" t="s">
        <v>8</v>
      </c>
      <c r="AY196" s="204" t="s">
        <v>167</v>
      </c>
    </row>
    <row r="197" s="12" customFormat="1" ht="22.8" customHeight="1">
      <c r="A197" s="12"/>
      <c r="B197" s="175"/>
      <c r="C197" s="12"/>
      <c r="D197" s="176" t="s">
        <v>76</v>
      </c>
      <c r="E197" s="186" t="s">
        <v>216</v>
      </c>
      <c r="F197" s="186" t="s">
        <v>268</v>
      </c>
      <c r="G197" s="12"/>
      <c r="H197" s="12"/>
      <c r="I197" s="178"/>
      <c r="J197" s="187">
        <f>BK197</f>
        <v>0</v>
      </c>
      <c r="K197" s="12"/>
      <c r="L197" s="175"/>
      <c r="M197" s="180"/>
      <c r="N197" s="181"/>
      <c r="O197" s="181"/>
      <c r="P197" s="182">
        <f>SUM(P198:P212)</f>
        <v>0</v>
      </c>
      <c r="Q197" s="181"/>
      <c r="R197" s="182">
        <f>SUM(R198:R212)</f>
        <v>0.0079185000000000002</v>
      </c>
      <c r="S197" s="181"/>
      <c r="T197" s="183">
        <f>SUM(T198:T212)</f>
        <v>4.1908599999999998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76" t="s">
        <v>8</v>
      </c>
      <c r="AT197" s="184" t="s">
        <v>76</v>
      </c>
      <c r="AU197" s="184" t="s">
        <v>8</v>
      </c>
      <c r="AY197" s="176" t="s">
        <v>167</v>
      </c>
      <c r="BK197" s="185">
        <f>SUM(BK198:BK212)</f>
        <v>0</v>
      </c>
    </row>
    <row r="198" s="2" customFormat="1" ht="24" customHeight="1">
      <c r="A198" s="37"/>
      <c r="B198" s="188"/>
      <c r="C198" s="189" t="s">
        <v>269</v>
      </c>
      <c r="D198" s="189" t="s">
        <v>169</v>
      </c>
      <c r="E198" s="190" t="s">
        <v>270</v>
      </c>
      <c r="F198" s="191" t="s">
        <v>271</v>
      </c>
      <c r="G198" s="192" t="s">
        <v>172</v>
      </c>
      <c r="H198" s="193">
        <v>31.5</v>
      </c>
      <c r="I198" s="194"/>
      <c r="J198" s="195">
        <f>ROUND(I198*H198,0)</f>
        <v>0</v>
      </c>
      <c r="K198" s="191" t="s">
        <v>173</v>
      </c>
      <c r="L198" s="38"/>
      <c r="M198" s="196" t="s">
        <v>1</v>
      </c>
      <c r="N198" s="197" t="s">
        <v>42</v>
      </c>
      <c r="O198" s="76"/>
      <c r="P198" s="198">
        <f>O198*H198</f>
        <v>0</v>
      </c>
      <c r="Q198" s="198">
        <v>0.00021000000000000001</v>
      </c>
      <c r="R198" s="198">
        <f>Q198*H198</f>
        <v>0.0066150000000000002</v>
      </c>
      <c r="S198" s="198">
        <v>0</v>
      </c>
      <c r="T198" s="19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0" t="s">
        <v>174</v>
      </c>
      <c r="AT198" s="200" t="s">
        <v>169</v>
      </c>
      <c r="AU198" s="200" t="s">
        <v>85</v>
      </c>
      <c r="AY198" s="18" t="s">
        <v>167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8" t="s">
        <v>8</v>
      </c>
      <c r="BK198" s="201">
        <f>ROUND(I198*H198,0)</f>
        <v>0</v>
      </c>
      <c r="BL198" s="18" t="s">
        <v>174</v>
      </c>
      <c r="BM198" s="200" t="s">
        <v>272</v>
      </c>
    </row>
    <row r="199" s="13" customFormat="1">
      <c r="A199" s="13"/>
      <c r="B199" s="202"/>
      <c r="C199" s="13"/>
      <c r="D199" s="203" t="s">
        <v>176</v>
      </c>
      <c r="E199" s="204" t="s">
        <v>1</v>
      </c>
      <c r="F199" s="205" t="s">
        <v>273</v>
      </c>
      <c r="G199" s="13"/>
      <c r="H199" s="206">
        <v>27</v>
      </c>
      <c r="I199" s="207"/>
      <c r="J199" s="13"/>
      <c r="K199" s="13"/>
      <c r="L199" s="202"/>
      <c r="M199" s="208"/>
      <c r="N199" s="209"/>
      <c r="O199" s="209"/>
      <c r="P199" s="209"/>
      <c r="Q199" s="209"/>
      <c r="R199" s="209"/>
      <c r="S199" s="209"/>
      <c r="T199" s="21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4" t="s">
        <v>176</v>
      </c>
      <c r="AU199" s="204" t="s">
        <v>85</v>
      </c>
      <c r="AV199" s="13" t="s">
        <v>85</v>
      </c>
      <c r="AW199" s="13" t="s">
        <v>33</v>
      </c>
      <c r="AX199" s="13" t="s">
        <v>77</v>
      </c>
      <c r="AY199" s="204" t="s">
        <v>167</v>
      </c>
    </row>
    <row r="200" s="13" customFormat="1">
      <c r="A200" s="13"/>
      <c r="B200" s="202"/>
      <c r="C200" s="13"/>
      <c r="D200" s="203" t="s">
        <v>176</v>
      </c>
      <c r="E200" s="204" t="s">
        <v>1</v>
      </c>
      <c r="F200" s="205" t="s">
        <v>177</v>
      </c>
      <c r="G200" s="13"/>
      <c r="H200" s="206">
        <v>4.5</v>
      </c>
      <c r="I200" s="207"/>
      <c r="J200" s="13"/>
      <c r="K200" s="13"/>
      <c r="L200" s="202"/>
      <c r="M200" s="208"/>
      <c r="N200" s="209"/>
      <c r="O200" s="209"/>
      <c r="P200" s="209"/>
      <c r="Q200" s="209"/>
      <c r="R200" s="209"/>
      <c r="S200" s="209"/>
      <c r="T200" s="21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4" t="s">
        <v>176</v>
      </c>
      <c r="AU200" s="204" t="s">
        <v>85</v>
      </c>
      <c r="AV200" s="13" t="s">
        <v>85</v>
      </c>
      <c r="AW200" s="13" t="s">
        <v>33</v>
      </c>
      <c r="AX200" s="13" t="s">
        <v>77</v>
      </c>
      <c r="AY200" s="204" t="s">
        <v>167</v>
      </c>
    </row>
    <row r="201" s="14" customFormat="1">
      <c r="A201" s="14"/>
      <c r="B201" s="211"/>
      <c r="C201" s="14"/>
      <c r="D201" s="203" t="s">
        <v>176</v>
      </c>
      <c r="E201" s="212" t="s">
        <v>1</v>
      </c>
      <c r="F201" s="213" t="s">
        <v>179</v>
      </c>
      <c r="G201" s="14"/>
      <c r="H201" s="214">
        <v>31.5</v>
      </c>
      <c r="I201" s="215"/>
      <c r="J201" s="14"/>
      <c r="K201" s="14"/>
      <c r="L201" s="211"/>
      <c r="M201" s="216"/>
      <c r="N201" s="217"/>
      <c r="O201" s="217"/>
      <c r="P201" s="217"/>
      <c r="Q201" s="217"/>
      <c r="R201" s="217"/>
      <c r="S201" s="217"/>
      <c r="T201" s="21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12" t="s">
        <v>176</v>
      </c>
      <c r="AU201" s="212" t="s">
        <v>85</v>
      </c>
      <c r="AV201" s="14" t="s">
        <v>86</v>
      </c>
      <c r="AW201" s="14" t="s">
        <v>33</v>
      </c>
      <c r="AX201" s="14" t="s">
        <v>8</v>
      </c>
      <c r="AY201" s="212" t="s">
        <v>167</v>
      </c>
    </row>
    <row r="202" s="2" customFormat="1" ht="24" customHeight="1">
      <c r="A202" s="37"/>
      <c r="B202" s="188"/>
      <c r="C202" s="189" t="s">
        <v>7</v>
      </c>
      <c r="D202" s="189" t="s">
        <v>169</v>
      </c>
      <c r="E202" s="190" t="s">
        <v>274</v>
      </c>
      <c r="F202" s="191" t="s">
        <v>275</v>
      </c>
      <c r="G202" s="192" t="s">
        <v>172</v>
      </c>
      <c r="H202" s="193">
        <v>33</v>
      </c>
      <c r="I202" s="194"/>
      <c r="J202" s="195">
        <f>ROUND(I202*H202,0)</f>
        <v>0</v>
      </c>
      <c r="K202" s="191" t="s">
        <v>173</v>
      </c>
      <c r="L202" s="38"/>
      <c r="M202" s="196" t="s">
        <v>1</v>
      </c>
      <c r="N202" s="197" t="s">
        <v>42</v>
      </c>
      <c r="O202" s="76"/>
      <c r="P202" s="198">
        <f>O202*H202</f>
        <v>0</v>
      </c>
      <c r="Q202" s="198">
        <v>3.9499999999999998E-05</v>
      </c>
      <c r="R202" s="198">
        <f>Q202*H202</f>
        <v>0.0013035</v>
      </c>
      <c r="S202" s="198">
        <v>0</v>
      </c>
      <c r="T202" s="19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0" t="s">
        <v>174</v>
      </c>
      <c r="AT202" s="200" t="s">
        <v>169</v>
      </c>
      <c r="AU202" s="200" t="s">
        <v>85</v>
      </c>
      <c r="AY202" s="18" t="s">
        <v>167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</v>
      </c>
      <c r="BK202" s="201">
        <f>ROUND(I202*H202,0)</f>
        <v>0</v>
      </c>
      <c r="BL202" s="18" t="s">
        <v>174</v>
      </c>
      <c r="BM202" s="200" t="s">
        <v>276</v>
      </c>
    </row>
    <row r="203" s="13" customFormat="1">
      <c r="A203" s="13"/>
      <c r="B203" s="202"/>
      <c r="C203" s="13"/>
      <c r="D203" s="203" t="s">
        <v>176</v>
      </c>
      <c r="E203" s="204" t="s">
        <v>1</v>
      </c>
      <c r="F203" s="205" t="s">
        <v>277</v>
      </c>
      <c r="G203" s="13"/>
      <c r="H203" s="206">
        <v>33</v>
      </c>
      <c r="I203" s="207"/>
      <c r="J203" s="13"/>
      <c r="K203" s="13"/>
      <c r="L203" s="202"/>
      <c r="M203" s="208"/>
      <c r="N203" s="209"/>
      <c r="O203" s="209"/>
      <c r="P203" s="209"/>
      <c r="Q203" s="209"/>
      <c r="R203" s="209"/>
      <c r="S203" s="209"/>
      <c r="T203" s="21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04" t="s">
        <v>176</v>
      </c>
      <c r="AU203" s="204" t="s">
        <v>85</v>
      </c>
      <c r="AV203" s="13" t="s">
        <v>85</v>
      </c>
      <c r="AW203" s="13" t="s">
        <v>33</v>
      </c>
      <c r="AX203" s="13" t="s">
        <v>77</v>
      </c>
      <c r="AY203" s="204" t="s">
        <v>167</v>
      </c>
    </row>
    <row r="204" s="14" customFormat="1">
      <c r="A204" s="14"/>
      <c r="B204" s="211"/>
      <c r="C204" s="14"/>
      <c r="D204" s="203" t="s">
        <v>176</v>
      </c>
      <c r="E204" s="212" t="s">
        <v>1</v>
      </c>
      <c r="F204" s="213" t="s">
        <v>179</v>
      </c>
      <c r="G204" s="14"/>
      <c r="H204" s="214">
        <v>33</v>
      </c>
      <c r="I204" s="215"/>
      <c r="J204" s="14"/>
      <c r="K204" s="14"/>
      <c r="L204" s="211"/>
      <c r="M204" s="216"/>
      <c r="N204" s="217"/>
      <c r="O204" s="217"/>
      <c r="P204" s="217"/>
      <c r="Q204" s="217"/>
      <c r="R204" s="217"/>
      <c r="S204" s="217"/>
      <c r="T204" s="21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2" t="s">
        <v>176</v>
      </c>
      <c r="AU204" s="212" t="s">
        <v>85</v>
      </c>
      <c r="AV204" s="14" t="s">
        <v>86</v>
      </c>
      <c r="AW204" s="14" t="s">
        <v>33</v>
      </c>
      <c r="AX204" s="14" t="s">
        <v>8</v>
      </c>
      <c r="AY204" s="212" t="s">
        <v>167</v>
      </c>
    </row>
    <row r="205" s="2" customFormat="1" ht="24" customHeight="1">
      <c r="A205" s="37"/>
      <c r="B205" s="188"/>
      <c r="C205" s="189" t="s">
        <v>278</v>
      </c>
      <c r="D205" s="189" t="s">
        <v>169</v>
      </c>
      <c r="E205" s="190" t="s">
        <v>279</v>
      </c>
      <c r="F205" s="191" t="s">
        <v>280</v>
      </c>
      <c r="G205" s="192" t="s">
        <v>186</v>
      </c>
      <c r="H205" s="193">
        <v>0.54200000000000004</v>
      </c>
      <c r="I205" s="194"/>
      <c r="J205" s="195">
        <f>ROUND(I205*H205,0)</f>
        <v>0</v>
      </c>
      <c r="K205" s="191" t="s">
        <v>173</v>
      </c>
      <c r="L205" s="38"/>
      <c r="M205" s="196" t="s">
        <v>1</v>
      </c>
      <c r="N205" s="197" t="s">
        <v>42</v>
      </c>
      <c r="O205" s="76"/>
      <c r="P205" s="198">
        <f>O205*H205</f>
        <v>0</v>
      </c>
      <c r="Q205" s="198">
        <v>0</v>
      </c>
      <c r="R205" s="198">
        <f>Q205*H205</f>
        <v>0</v>
      </c>
      <c r="S205" s="198">
        <v>1.6000000000000001</v>
      </c>
      <c r="T205" s="199">
        <f>S205*H205</f>
        <v>0.86720000000000008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0" t="s">
        <v>174</v>
      </c>
      <c r="AT205" s="200" t="s">
        <v>169</v>
      </c>
      <c r="AU205" s="200" t="s">
        <v>85</v>
      </c>
      <c r="AY205" s="18" t="s">
        <v>167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</v>
      </c>
      <c r="BK205" s="201">
        <f>ROUND(I205*H205,0)</f>
        <v>0</v>
      </c>
      <c r="BL205" s="18" t="s">
        <v>174</v>
      </c>
      <c r="BM205" s="200" t="s">
        <v>281</v>
      </c>
    </row>
    <row r="206" s="13" customFormat="1">
      <c r="A206" s="13"/>
      <c r="B206" s="202"/>
      <c r="C206" s="13"/>
      <c r="D206" s="203" t="s">
        <v>176</v>
      </c>
      <c r="E206" s="204" t="s">
        <v>1</v>
      </c>
      <c r="F206" s="205" t="s">
        <v>282</v>
      </c>
      <c r="G206" s="13"/>
      <c r="H206" s="206">
        <v>0.54200000000000004</v>
      </c>
      <c r="I206" s="207"/>
      <c r="J206" s="13"/>
      <c r="K206" s="13"/>
      <c r="L206" s="202"/>
      <c r="M206" s="208"/>
      <c r="N206" s="209"/>
      <c r="O206" s="209"/>
      <c r="P206" s="209"/>
      <c r="Q206" s="209"/>
      <c r="R206" s="209"/>
      <c r="S206" s="209"/>
      <c r="T206" s="21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04" t="s">
        <v>176</v>
      </c>
      <c r="AU206" s="204" t="s">
        <v>85</v>
      </c>
      <c r="AV206" s="13" t="s">
        <v>85</v>
      </c>
      <c r="AW206" s="13" t="s">
        <v>33</v>
      </c>
      <c r="AX206" s="13" t="s">
        <v>8</v>
      </c>
      <c r="AY206" s="204" t="s">
        <v>167</v>
      </c>
    </row>
    <row r="207" s="2" customFormat="1" ht="16.5" customHeight="1">
      <c r="A207" s="37"/>
      <c r="B207" s="188"/>
      <c r="C207" s="189" t="s">
        <v>283</v>
      </c>
      <c r="D207" s="189" t="s">
        <v>169</v>
      </c>
      <c r="E207" s="190" t="s">
        <v>284</v>
      </c>
      <c r="F207" s="191" t="s">
        <v>285</v>
      </c>
      <c r="G207" s="192" t="s">
        <v>172</v>
      </c>
      <c r="H207" s="193">
        <v>9.0280000000000005</v>
      </c>
      <c r="I207" s="194"/>
      <c r="J207" s="195">
        <f>ROUND(I207*H207,0)</f>
        <v>0</v>
      </c>
      <c r="K207" s="191" t="s">
        <v>173</v>
      </c>
      <c r="L207" s="38"/>
      <c r="M207" s="196" t="s">
        <v>1</v>
      </c>
      <c r="N207" s="197" t="s">
        <v>42</v>
      </c>
      <c r="O207" s="76"/>
      <c r="P207" s="198">
        <f>O207*H207</f>
        <v>0</v>
      </c>
      <c r="Q207" s="198">
        <v>0</v>
      </c>
      <c r="R207" s="198">
        <f>Q207*H207</f>
        <v>0</v>
      </c>
      <c r="S207" s="198">
        <v>0.044999999999999998</v>
      </c>
      <c r="T207" s="199">
        <f>S207*H207</f>
        <v>0.40626000000000001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0" t="s">
        <v>174</v>
      </c>
      <c r="AT207" s="200" t="s">
        <v>169</v>
      </c>
      <c r="AU207" s="200" t="s">
        <v>85</v>
      </c>
      <c r="AY207" s="18" t="s">
        <v>167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</v>
      </c>
      <c r="BK207" s="201">
        <f>ROUND(I207*H207,0)</f>
        <v>0</v>
      </c>
      <c r="BL207" s="18" t="s">
        <v>174</v>
      </c>
      <c r="BM207" s="200" t="s">
        <v>286</v>
      </c>
    </row>
    <row r="208" s="13" customFormat="1">
      <c r="A208" s="13"/>
      <c r="B208" s="202"/>
      <c r="C208" s="13"/>
      <c r="D208" s="203" t="s">
        <v>176</v>
      </c>
      <c r="E208" s="204" t="s">
        <v>1</v>
      </c>
      <c r="F208" s="205" t="s">
        <v>215</v>
      </c>
      <c r="G208" s="13"/>
      <c r="H208" s="206">
        <v>9.0280000000000005</v>
      </c>
      <c r="I208" s="207"/>
      <c r="J208" s="13"/>
      <c r="K208" s="13"/>
      <c r="L208" s="202"/>
      <c r="M208" s="208"/>
      <c r="N208" s="209"/>
      <c r="O208" s="209"/>
      <c r="P208" s="209"/>
      <c r="Q208" s="209"/>
      <c r="R208" s="209"/>
      <c r="S208" s="209"/>
      <c r="T208" s="21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4" t="s">
        <v>176</v>
      </c>
      <c r="AU208" s="204" t="s">
        <v>85</v>
      </c>
      <c r="AV208" s="13" t="s">
        <v>85</v>
      </c>
      <c r="AW208" s="13" t="s">
        <v>33</v>
      </c>
      <c r="AX208" s="13" t="s">
        <v>8</v>
      </c>
      <c r="AY208" s="204" t="s">
        <v>167</v>
      </c>
    </row>
    <row r="209" s="2" customFormat="1" ht="24" customHeight="1">
      <c r="A209" s="37"/>
      <c r="B209" s="188"/>
      <c r="C209" s="189" t="s">
        <v>287</v>
      </c>
      <c r="D209" s="189" t="s">
        <v>169</v>
      </c>
      <c r="E209" s="190" t="s">
        <v>288</v>
      </c>
      <c r="F209" s="191" t="s">
        <v>289</v>
      </c>
      <c r="G209" s="192" t="s">
        <v>186</v>
      </c>
      <c r="H209" s="193">
        <v>0.45100000000000001</v>
      </c>
      <c r="I209" s="194"/>
      <c r="J209" s="195">
        <f>ROUND(I209*H209,0)</f>
        <v>0</v>
      </c>
      <c r="K209" s="191" t="s">
        <v>173</v>
      </c>
      <c r="L209" s="38"/>
      <c r="M209" s="196" t="s">
        <v>1</v>
      </c>
      <c r="N209" s="197" t="s">
        <v>42</v>
      </c>
      <c r="O209" s="76"/>
      <c r="P209" s="198">
        <f>O209*H209</f>
        <v>0</v>
      </c>
      <c r="Q209" s="198">
        <v>0</v>
      </c>
      <c r="R209" s="198">
        <f>Q209*H209</f>
        <v>0</v>
      </c>
      <c r="S209" s="198">
        <v>1.3999999999999999</v>
      </c>
      <c r="T209" s="199">
        <f>S209*H209</f>
        <v>0.63139999999999996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0" t="s">
        <v>174</v>
      </c>
      <c r="AT209" s="200" t="s">
        <v>169</v>
      </c>
      <c r="AU209" s="200" t="s">
        <v>85</v>
      </c>
      <c r="AY209" s="18" t="s">
        <v>167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</v>
      </c>
      <c r="BK209" s="201">
        <f>ROUND(I209*H209,0)</f>
        <v>0</v>
      </c>
      <c r="BL209" s="18" t="s">
        <v>174</v>
      </c>
      <c r="BM209" s="200" t="s">
        <v>290</v>
      </c>
    </row>
    <row r="210" s="13" customFormat="1">
      <c r="A210" s="13"/>
      <c r="B210" s="202"/>
      <c r="C210" s="13"/>
      <c r="D210" s="203" t="s">
        <v>176</v>
      </c>
      <c r="E210" s="204" t="s">
        <v>1</v>
      </c>
      <c r="F210" s="205" t="s">
        <v>291</v>
      </c>
      <c r="G210" s="13"/>
      <c r="H210" s="206">
        <v>0.45100000000000001</v>
      </c>
      <c r="I210" s="207"/>
      <c r="J210" s="13"/>
      <c r="K210" s="13"/>
      <c r="L210" s="202"/>
      <c r="M210" s="208"/>
      <c r="N210" s="209"/>
      <c r="O210" s="209"/>
      <c r="P210" s="209"/>
      <c r="Q210" s="209"/>
      <c r="R210" s="209"/>
      <c r="S210" s="209"/>
      <c r="T210" s="21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4" t="s">
        <v>176</v>
      </c>
      <c r="AU210" s="204" t="s">
        <v>85</v>
      </c>
      <c r="AV210" s="13" t="s">
        <v>85</v>
      </c>
      <c r="AW210" s="13" t="s">
        <v>33</v>
      </c>
      <c r="AX210" s="13" t="s">
        <v>8</v>
      </c>
      <c r="AY210" s="204" t="s">
        <v>167</v>
      </c>
    </row>
    <row r="211" s="2" customFormat="1" ht="24" customHeight="1">
      <c r="A211" s="37"/>
      <c r="B211" s="188"/>
      <c r="C211" s="189" t="s">
        <v>292</v>
      </c>
      <c r="D211" s="189" t="s">
        <v>169</v>
      </c>
      <c r="E211" s="190" t="s">
        <v>293</v>
      </c>
      <c r="F211" s="191" t="s">
        <v>294</v>
      </c>
      <c r="G211" s="192" t="s">
        <v>186</v>
      </c>
      <c r="H211" s="193">
        <v>1.27</v>
      </c>
      <c r="I211" s="194"/>
      <c r="J211" s="195">
        <f>ROUND(I211*H211,0)</f>
        <v>0</v>
      </c>
      <c r="K211" s="191" t="s">
        <v>173</v>
      </c>
      <c r="L211" s="38"/>
      <c r="M211" s="196" t="s">
        <v>1</v>
      </c>
      <c r="N211" s="197" t="s">
        <v>42</v>
      </c>
      <c r="O211" s="76"/>
      <c r="P211" s="198">
        <f>O211*H211</f>
        <v>0</v>
      </c>
      <c r="Q211" s="198">
        <v>0</v>
      </c>
      <c r="R211" s="198">
        <f>Q211*H211</f>
        <v>0</v>
      </c>
      <c r="S211" s="198">
        <v>1.8</v>
      </c>
      <c r="T211" s="199">
        <f>S211*H211</f>
        <v>2.286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0" t="s">
        <v>174</v>
      </c>
      <c r="AT211" s="200" t="s">
        <v>169</v>
      </c>
      <c r="AU211" s="200" t="s">
        <v>85</v>
      </c>
      <c r="AY211" s="18" t="s">
        <v>167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</v>
      </c>
      <c r="BK211" s="201">
        <f>ROUND(I211*H211,0)</f>
        <v>0</v>
      </c>
      <c r="BL211" s="18" t="s">
        <v>174</v>
      </c>
      <c r="BM211" s="200" t="s">
        <v>295</v>
      </c>
    </row>
    <row r="212" s="13" customFormat="1">
      <c r="A212" s="13"/>
      <c r="B212" s="202"/>
      <c r="C212" s="13"/>
      <c r="D212" s="203" t="s">
        <v>176</v>
      </c>
      <c r="E212" s="204" t="s">
        <v>1</v>
      </c>
      <c r="F212" s="205" t="s">
        <v>296</v>
      </c>
      <c r="G212" s="13"/>
      <c r="H212" s="206">
        <v>1.27</v>
      </c>
      <c r="I212" s="207"/>
      <c r="J212" s="13"/>
      <c r="K212" s="13"/>
      <c r="L212" s="202"/>
      <c r="M212" s="208"/>
      <c r="N212" s="209"/>
      <c r="O212" s="209"/>
      <c r="P212" s="209"/>
      <c r="Q212" s="209"/>
      <c r="R212" s="209"/>
      <c r="S212" s="209"/>
      <c r="T212" s="21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4" t="s">
        <v>176</v>
      </c>
      <c r="AU212" s="204" t="s">
        <v>85</v>
      </c>
      <c r="AV212" s="13" t="s">
        <v>85</v>
      </c>
      <c r="AW212" s="13" t="s">
        <v>33</v>
      </c>
      <c r="AX212" s="13" t="s">
        <v>8</v>
      </c>
      <c r="AY212" s="204" t="s">
        <v>167</v>
      </c>
    </row>
    <row r="213" s="12" customFormat="1" ht="22.8" customHeight="1">
      <c r="A213" s="12"/>
      <c r="B213" s="175"/>
      <c r="C213" s="12"/>
      <c r="D213" s="176" t="s">
        <v>76</v>
      </c>
      <c r="E213" s="186" t="s">
        <v>297</v>
      </c>
      <c r="F213" s="186" t="s">
        <v>298</v>
      </c>
      <c r="G213" s="12"/>
      <c r="H213" s="12"/>
      <c r="I213" s="178"/>
      <c r="J213" s="187">
        <f>BK213</f>
        <v>0</v>
      </c>
      <c r="K213" s="12"/>
      <c r="L213" s="175"/>
      <c r="M213" s="180"/>
      <c r="N213" s="181"/>
      <c r="O213" s="181"/>
      <c r="P213" s="182">
        <f>SUM(P214:P221)</f>
        <v>0</v>
      </c>
      <c r="Q213" s="181"/>
      <c r="R213" s="182">
        <f>SUM(R214:R221)</f>
        <v>0</v>
      </c>
      <c r="S213" s="181"/>
      <c r="T213" s="183">
        <f>SUM(T214:T221)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76" t="s">
        <v>8</v>
      </c>
      <c r="AT213" s="184" t="s">
        <v>76</v>
      </c>
      <c r="AU213" s="184" t="s">
        <v>8</v>
      </c>
      <c r="AY213" s="176" t="s">
        <v>167</v>
      </c>
      <c r="BK213" s="185">
        <f>SUM(BK214:BK221)</f>
        <v>0</v>
      </c>
    </row>
    <row r="214" s="2" customFormat="1" ht="24" customHeight="1">
      <c r="A214" s="37"/>
      <c r="B214" s="188"/>
      <c r="C214" s="189" t="s">
        <v>299</v>
      </c>
      <c r="D214" s="189" t="s">
        <v>169</v>
      </c>
      <c r="E214" s="190" t="s">
        <v>300</v>
      </c>
      <c r="F214" s="191" t="s">
        <v>301</v>
      </c>
      <c r="G214" s="192" t="s">
        <v>192</v>
      </c>
      <c r="H214" s="193">
        <v>5.1950000000000003</v>
      </c>
      <c r="I214" s="194"/>
      <c r="J214" s="195">
        <f>ROUND(I214*H214,0)</f>
        <v>0</v>
      </c>
      <c r="K214" s="191" t="s">
        <v>173</v>
      </c>
      <c r="L214" s="38"/>
      <c r="M214" s="196" t="s">
        <v>1</v>
      </c>
      <c r="N214" s="197" t="s">
        <v>42</v>
      </c>
      <c r="O214" s="76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0" t="s">
        <v>174</v>
      </c>
      <c r="AT214" s="200" t="s">
        <v>169</v>
      </c>
      <c r="AU214" s="200" t="s">
        <v>85</v>
      </c>
      <c r="AY214" s="18" t="s">
        <v>167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</v>
      </c>
      <c r="BK214" s="201">
        <f>ROUND(I214*H214,0)</f>
        <v>0</v>
      </c>
      <c r="BL214" s="18" t="s">
        <v>174</v>
      </c>
      <c r="BM214" s="200" t="s">
        <v>302</v>
      </c>
    </row>
    <row r="215" s="2" customFormat="1" ht="24" customHeight="1">
      <c r="A215" s="37"/>
      <c r="B215" s="188"/>
      <c r="C215" s="189" t="s">
        <v>303</v>
      </c>
      <c r="D215" s="189" t="s">
        <v>169</v>
      </c>
      <c r="E215" s="190" t="s">
        <v>304</v>
      </c>
      <c r="F215" s="191" t="s">
        <v>305</v>
      </c>
      <c r="G215" s="192" t="s">
        <v>192</v>
      </c>
      <c r="H215" s="193">
        <v>5.1950000000000003</v>
      </c>
      <c r="I215" s="194"/>
      <c r="J215" s="195">
        <f>ROUND(I215*H215,0)</f>
        <v>0</v>
      </c>
      <c r="K215" s="191" t="s">
        <v>173</v>
      </c>
      <c r="L215" s="38"/>
      <c r="M215" s="196" t="s">
        <v>1</v>
      </c>
      <c r="N215" s="197" t="s">
        <v>42</v>
      </c>
      <c r="O215" s="76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0" t="s">
        <v>174</v>
      </c>
      <c r="AT215" s="200" t="s">
        <v>169</v>
      </c>
      <c r="AU215" s="200" t="s">
        <v>85</v>
      </c>
      <c r="AY215" s="18" t="s">
        <v>167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</v>
      </c>
      <c r="BK215" s="201">
        <f>ROUND(I215*H215,0)</f>
        <v>0</v>
      </c>
      <c r="BL215" s="18" t="s">
        <v>174</v>
      </c>
      <c r="BM215" s="200" t="s">
        <v>306</v>
      </c>
    </row>
    <row r="216" s="2" customFormat="1" ht="24" customHeight="1">
      <c r="A216" s="37"/>
      <c r="B216" s="188"/>
      <c r="C216" s="189" t="s">
        <v>307</v>
      </c>
      <c r="D216" s="189" t="s">
        <v>169</v>
      </c>
      <c r="E216" s="190" t="s">
        <v>308</v>
      </c>
      <c r="F216" s="191" t="s">
        <v>309</v>
      </c>
      <c r="G216" s="192" t="s">
        <v>192</v>
      </c>
      <c r="H216" s="193">
        <v>155.84999999999999</v>
      </c>
      <c r="I216" s="194"/>
      <c r="J216" s="195">
        <f>ROUND(I216*H216,0)</f>
        <v>0</v>
      </c>
      <c r="K216" s="191" t="s">
        <v>173</v>
      </c>
      <c r="L216" s="38"/>
      <c r="M216" s="196" t="s">
        <v>1</v>
      </c>
      <c r="N216" s="197" t="s">
        <v>42</v>
      </c>
      <c r="O216" s="76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0" t="s">
        <v>174</v>
      </c>
      <c r="AT216" s="200" t="s">
        <v>169</v>
      </c>
      <c r="AU216" s="200" t="s">
        <v>85</v>
      </c>
      <c r="AY216" s="18" t="s">
        <v>167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</v>
      </c>
      <c r="BK216" s="201">
        <f>ROUND(I216*H216,0)</f>
        <v>0</v>
      </c>
      <c r="BL216" s="18" t="s">
        <v>174</v>
      </c>
      <c r="BM216" s="200" t="s">
        <v>310</v>
      </c>
    </row>
    <row r="217" s="13" customFormat="1">
      <c r="A217" s="13"/>
      <c r="B217" s="202"/>
      <c r="C217" s="13"/>
      <c r="D217" s="203" t="s">
        <v>176</v>
      </c>
      <c r="E217" s="13"/>
      <c r="F217" s="205" t="s">
        <v>311</v>
      </c>
      <c r="G217" s="13"/>
      <c r="H217" s="206">
        <v>155.84999999999999</v>
      </c>
      <c r="I217" s="207"/>
      <c r="J217" s="13"/>
      <c r="K217" s="13"/>
      <c r="L217" s="202"/>
      <c r="M217" s="208"/>
      <c r="N217" s="209"/>
      <c r="O217" s="209"/>
      <c r="P217" s="209"/>
      <c r="Q217" s="209"/>
      <c r="R217" s="209"/>
      <c r="S217" s="209"/>
      <c r="T217" s="21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4" t="s">
        <v>176</v>
      </c>
      <c r="AU217" s="204" t="s">
        <v>85</v>
      </c>
      <c r="AV217" s="13" t="s">
        <v>85</v>
      </c>
      <c r="AW217" s="13" t="s">
        <v>3</v>
      </c>
      <c r="AX217" s="13" t="s">
        <v>8</v>
      </c>
      <c r="AY217" s="204" t="s">
        <v>167</v>
      </c>
    </row>
    <row r="218" s="2" customFormat="1" ht="24" customHeight="1">
      <c r="A218" s="37"/>
      <c r="B218" s="188"/>
      <c r="C218" s="189" t="s">
        <v>312</v>
      </c>
      <c r="D218" s="189" t="s">
        <v>169</v>
      </c>
      <c r="E218" s="190" t="s">
        <v>313</v>
      </c>
      <c r="F218" s="191" t="s">
        <v>314</v>
      </c>
      <c r="G218" s="192" t="s">
        <v>192</v>
      </c>
      <c r="H218" s="193">
        <v>4.1909999999999998</v>
      </c>
      <c r="I218" s="194"/>
      <c r="J218" s="195">
        <f>ROUND(I218*H218,0)</f>
        <v>0</v>
      </c>
      <c r="K218" s="191" t="s">
        <v>173</v>
      </c>
      <c r="L218" s="38"/>
      <c r="M218" s="196" t="s">
        <v>1</v>
      </c>
      <c r="N218" s="197" t="s">
        <v>42</v>
      </c>
      <c r="O218" s="76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0" t="s">
        <v>174</v>
      </c>
      <c r="AT218" s="200" t="s">
        <v>169</v>
      </c>
      <c r="AU218" s="200" t="s">
        <v>85</v>
      </c>
      <c r="AY218" s="18" t="s">
        <v>167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</v>
      </c>
      <c r="BK218" s="201">
        <f>ROUND(I218*H218,0)</f>
        <v>0</v>
      </c>
      <c r="BL218" s="18" t="s">
        <v>174</v>
      </c>
      <c r="BM218" s="200" t="s">
        <v>315</v>
      </c>
    </row>
    <row r="219" s="2" customFormat="1" ht="24" customHeight="1">
      <c r="A219" s="37"/>
      <c r="B219" s="188"/>
      <c r="C219" s="189" t="s">
        <v>316</v>
      </c>
      <c r="D219" s="189" t="s">
        <v>169</v>
      </c>
      <c r="E219" s="190" t="s">
        <v>317</v>
      </c>
      <c r="F219" s="191" t="s">
        <v>318</v>
      </c>
      <c r="G219" s="192" t="s">
        <v>192</v>
      </c>
      <c r="H219" s="193">
        <v>0.52700000000000002</v>
      </c>
      <c r="I219" s="194"/>
      <c r="J219" s="195">
        <f>ROUND(I219*H219,0)</f>
        <v>0</v>
      </c>
      <c r="K219" s="191" t="s">
        <v>173</v>
      </c>
      <c r="L219" s="38"/>
      <c r="M219" s="196" t="s">
        <v>1</v>
      </c>
      <c r="N219" s="197" t="s">
        <v>42</v>
      </c>
      <c r="O219" s="76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0" t="s">
        <v>174</v>
      </c>
      <c r="AT219" s="200" t="s">
        <v>169</v>
      </c>
      <c r="AU219" s="200" t="s">
        <v>85</v>
      </c>
      <c r="AY219" s="18" t="s">
        <v>167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</v>
      </c>
      <c r="BK219" s="201">
        <f>ROUND(I219*H219,0)</f>
        <v>0</v>
      </c>
      <c r="BL219" s="18" t="s">
        <v>174</v>
      </c>
      <c r="BM219" s="200" t="s">
        <v>319</v>
      </c>
    </row>
    <row r="220" s="2" customFormat="1" ht="24" customHeight="1">
      <c r="A220" s="37"/>
      <c r="B220" s="188"/>
      <c r="C220" s="189" t="s">
        <v>320</v>
      </c>
      <c r="D220" s="189" t="s">
        <v>169</v>
      </c>
      <c r="E220" s="190" t="s">
        <v>321</v>
      </c>
      <c r="F220" s="191" t="s">
        <v>322</v>
      </c>
      <c r="G220" s="192" t="s">
        <v>192</v>
      </c>
      <c r="H220" s="193">
        <v>0.20799999999999999</v>
      </c>
      <c r="I220" s="194"/>
      <c r="J220" s="195">
        <f>ROUND(I220*H220,0)</f>
        <v>0</v>
      </c>
      <c r="K220" s="191" t="s">
        <v>173</v>
      </c>
      <c r="L220" s="38"/>
      <c r="M220" s="196" t="s">
        <v>1</v>
      </c>
      <c r="N220" s="197" t="s">
        <v>42</v>
      </c>
      <c r="O220" s="76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0" t="s">
        <v>174</v>
      </c>
      <c r="AT220" s="200" t="s">
        <v>169</v>
      </c>
      <c r="AU220" s="200" t="s">
        <v>85</v>
      </c>
      <c r="AY220" s="18" t="s">
        <v>167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</v>
      </c>
      <c r="BK220" s="201">
        <f>ROUND(I220*H220,0)</f>
        <v>0</v>
      </c>
      <c r="BL220" s="18" t="s">
        <v>174</v>
      </c>
      <c r="BM220" s="200" t="s">
        <v>323</v>
      </c>
    </row>
    <row r="221" s="2" customFormat="1" ht="24" customHeight="1">
      <c r="A221" s="37"/>
      <c r="B221" s="188"/>
      <c r="C221" s="189" t="s">
        <v>324</v>
      </c>
      <c r="D221" s="189" t="s">
        <v>169</v>
      </c>
      <c r="E221" s="190" t="s">
        <v>325</v>
      </c>
      <c r="F221" s="191" t="s">
        <v>326</v>
      </c>
      <c r="G221" s="192" t="s">
        <v>192</v>
      </c>
      <c r="H221" s="193">
        <v>0.19</v>
      </c>
      <c r="I221" s="194"/>
      <c r="J221" s="195">
        <f>ROUND(I221*H221,0)</f>
        <v>0</v>
      </c>
      <c r="K221" s="191" t="s">
        <v>173</v>
      </c>
      <c r="L221" s="38"/>
      <c r="M221" s="196" t="s">
        <v>1</v>
      </c>
      <c r="N221" s="197" t="s">
        <v>42</v>
      </c>
      <c r="O221" s="76"/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0" t="s">
        <v>174</v>
      </c>
      <c r="AT221" s="200" t="s">
        <v>169</v>
      </c>
      <c r="AU221" s="200" t="s">
        <v>85</v>
      </c>
      <c r="AY221" s="18" t="s">
        <v>167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</v>
      </c>
      <c r="BK221" s="201">
        <f>ROUND(I221*H221,0)</f>
        <v>0</v>
      </c>
      <c r="BL221" s="18" t="s">
        <v>174</v>
      </c>
      <c r="BM221" s="200" t="s">
        <v>327</v>
      </c>
    </row>
    <row r="222" s="12" customFormat="1" ht="22.8" customHeight="1">
      <c r="A222" s="12"/>
      <c r="B222" s="175"/>
      <c r="C222" s="12"/>
      <c r="D222" s="176" t="s">
        <v>76</v>
      </c>
      <c r="E222" s="186" t="s">
        <v>328</v>
      </c>
      <c r="F222" s="186" t="s">
        <v>329</v>
      </c>
      <c r="G222" s="12"/>
      <c r="H222" s="12"/>
      <c r="I222" s="178"/>
      <c r="J222" s="187">
        <f>BK222</f>
        <v>0</v>
      </c>
      <c r="K222" s="12"/>
      <c r="L222" s="175"/>
      <c r="M222" s="180"/>
      <c r="N222" s="181"/>
      <c r="O222" s="181"/>
      <c r="P222" s="182">
        <f>P223</f>
        <v>0</v>
      </c>
      <c r="Q222" s="181"/>
      <c r="R222" s="182">
        <f>R223</f>
        <v>0</v>
      </c>
      <c r="S222" s="181"/>
      <c r="T222" s="183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76" t="s">
        <v>8</v>
      </c>
      <c r="AT222" s="184" t="s">
        <v>76</v>
      </c>
      <c r="AU222" s="184" t="s">
        <v>8</v>
      </c>
      <c r="AY222" s="176" t="s">
        <v>167</v>
      </c>
      <c r="BK222" s="185">
        <f>BK223</f>
        <v>0</v>
      </c>
    </row>
    <row r="223" s="2" customFormat="1" ht="16.5" customHeight="1">
      <c r="A223" s="37"/>
      <c r="B223" s="188"/>
      <c r="C223" s="189" t="s">
        <v>330</v>
      </c>
      <c r="D223" s="189" t="s">
        <v>169</v>
      </c>
      <c r="E223" s="190" t="s">
        <v>331</v>
      </c>
      <c r="F223" s="191" t="s">
        <v>332</v>
      </c>
      <c r="G223" s="192" t="s">
        <v>192</v>
      </c>
      <c r="H223" s="193">
        <v>9.2309999999999999</v>
      </c>
      <c r="I223" s="194"/>
      <c r="J223" s="195">
        <f>ROUND(I223*H223,0)</f>
        <v>0</v>
      </c>
      <c r="K223" s="191" t="s">
        <v>173</v>
      </c>
      <c r="L223" s="38"/>
      <c r="M223" s="196" t="s">
        <v>1</v>
      </c>
      <c r="N223" s="197" t="s">
        <v>42</v>
      </c>
      <c r="O223" s="76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0" t="s">
        <v>174</v>
      </c>
      <c r="AT223" s="200" t="s">
        <v>169</v>
      </c>
      <c r="AU223" s="200" t="s">
        <v>85</v>
      </c>
      <c r="AY223" s="18" t="s">
        <v>167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</v>
      </c>
      <c r="BK223" s="201">
        <f>ROUND(I223*H223,0)</f>
        <v>0</v>
      </c>
      <c r="BL223" s="18" t="s">
        <v>174</v>
      </c>
      <c r="BM223" s="200" t="s">
        <v>333</v>
      </c>
    </row>
    <row r="224" s="12" customFormat="1" ht="25.92" customHeight="1">
      <c r="A224" s="12"/>
      <c r="B224" s="175"/>
      <c r="C224" s="12"/>
      <c r="D224" s="176" t="s">
        <v>76</v>
      </c>
      <c r="E224" s="177" t="s">
        <v>334</v>
      </c>
      <c r="F224" s="177" t="s">
        <v>335</v>
      </c>
      <c r="G224" s="12"/>
      <c r="H224" s="12"/>
      <c r="I224" s="178"/>
      <c r="J224" s="179">
        <f>BK224</f>
        <v>0</v>
      </c>
      <c r="K224" s="12"/>
      <c r="L224" s="175"/>
      <c r="M224" s="180"/>
      <c r="N224" s="181"/>
      <c r="O224" s="181"/>
      <c r="P224" s="182">
        <f>P225+P242+P253+P256+P295+P338+P351+P359+P374+P388+P399+P418</f>
        <v>0</v>
      </c>
      <c r="Q224" s="181"/>
      <c r="R224" s="182">
        <f>R225+R242+R253+R256+R295+R338+R351+R359+R374+R388+R399+R418</f>
        <v>2.9261344762070003</v>
      </c>
      <c r="S224" s="181"/>
      <c r="T224" s="183">
        <f>T225+T242+T253+T256+T295+T338+T351+T359+T374+T388+T399+T418</f>
        <v>1.0044128800000001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76" t="s">
        <v>85</v>
      </c>
      <c r="AT224" s="184" t="s">
        <v>76</v>
      </c>
      <c r="AU224" s="184" t="s">
        <v>77</v>
      </c>
      <c r="AY224" s="176" t="s">
        <v>167</v>
      </c>
      <c r="BK224" s="185">
        <f>BK225+BK242+BK253+BK256+BK295+BK338+BK351+BK359+BK374+BK388+BK399+BK418</f>
        <v>0</v>
      </c>
    </row>
    <row r="225" s="12" customFormat="1" ht="22.8" customHeight="1">
      <c r="A225" s="12"/>
      <c r="B225" s="175"/>
      <c r="C225" s="12"/>
      <c r="D225" s="176" t="s">
        <v>76</v>
      </c>
      <c r="E225" s="186" t="s">
        <v>336</v>
      </c>
      <c r="F225" s="186" t="s">
        <v>337</v>
      </c>
      <c r="G225" s="12"/>
      <c r="H225" s="12"/>
      <c r="I225" s="178"/>
      <c r="J225" s="187">
        <f>BK225</f>
        <v>0</v>
      </c>
      <c r="K225" s="12"/>
      <c r="L225" s="175"/>
      <c r="M225" s="180"/>
      <c r="N225" s="181"/>
      <c r="O225" s="181"/>
      <c r="P225" s="182">
        <f>SUM(P226:P241)</f>
        <v>0</v>
      </c>
      <c r="Q225" s="181"/>
      <c r="R225" s="182">
        <f>SUM(R226:R241)</f>
        <v>0.070619378300000007</v>
      </c>
      <c r="S225" s="181"/>
      <c r="T225" s="183">
        <f>SUM(T226:T241)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76" t="s">
        <v>85</v>
      </c>
      <c r="AT225" s="184" t="s">
        <v>76</v>
      </c>
      <c r="AU225" s="184" t="s">
        <v>8</v>
      </c>
      <c r="AY225" s="176" t="s">
        <v>167</v>
      </c>
      <c r="BK225" s="185">
        <f>SUM(BK226:BK241)</f>
        <v>0</v>
      </c>
    </row>
    <row r="226" s="2" customFormat="1" ht="24" customHeight="1">
      <c r="A226" s="37"/>
      <c r="B226" s="188"/>
      <c r="C226" s="189" t="s">
        <v>338</v>
      </c>
      <c r="D226" s="189" t="s">
        <v>169</v>
      </c>
      <c r="E226" s="190" t="s">
        <v>339</v>
      </c>
      <c r="F226" s="191" t="s">
        <v>340</v>
      </c>
      <c r="G226" s="192" t="s">
        <v>172</v>
      </c>
      <c r="H226" s="193">
        <v>21.91</v>
      </c>
      <c r="I226" s="194"/>
      <c r="J226" s="195">
        <f>ROUND(I226*H226,0)</f>
        <v>0</v>
      </c>
      <c r="K226" s="191" t="s">
        <v>173</v>
      </c>
      <c r="L226" s="38"/>
      <c r="M226" s="196" t="s">
        <v>1</v>
      </c>
      <c r="N226" s="197" t="s">
        <v>42</v>
      </c>
      <c r="O226" s="76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0" t="s">
        <v>252</v>
      </c>
      <c r="AT226" s="200" t="s">
        <v>169</v>
      </c>
      <c r="AU226" s="200" t="s">
        <v>85</v>
      </c>
      <c r="AY226" s="18" t="s">
        <v>167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</v>
      </c>
      <c r="BK226" s="201">
        <f>ROUND(I226*H226,0)</f>
        <v>0</v>
      </c>
      <c r="BL226" s="18" t="s">
        <v>252</v>
      </c>
      <c r="BM226" s="200" t="s">
        <v>341</v>
      </c>
    </row>
    <row r="227" s="13" customFormat="1">
      <c r="A227" s="13"/>
      <c r="B227" s="202"/>
      <c r="C227" s="13"/>
      <c r="D227" s="203" t="s">
        <v>176</v>
      </c>
      <c r="E227" s="204" t="s">
        <v>1</v>
      </c>
      <c r="F227" s="205" t="s">
        <v>342</v>
      </c>
      <c r="G227" s="13"/>
      <c r="H227" s="206">
        <v>17.510000000000002</v>
      </c>
      <c r="I227" s="207"/>
      <c r="J227" s="13"/>
      <c r="K227" s="13"/>
      <c r="L227" s="202"/>
      <c r="M227" s="208"/>
      <c r="N227" s="209"/>
      <c r="O227" s="209"/>
      <c r="P227" s="209"/>
      <c r="Q227" s="209"/>
      <c r="R227" s="209"/>
      <c r="S227" s="209"/>
      <c r="T227" s="21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04" t="s">
        <v>176</v>
      </c>
      <c r="AU227" s="204" t="s">
        <v>85</v>
      </c>
      <c r="AV227" s="13" t="s">
        <v>85</v>
      </c>
      <c r="AW227" s="13" t="s">
        <v>33</v>
      </c>
      <c r="AX227" s="13" t="s">
        <v>77</v>
      </c>
      <c r="AY227" s="204" t="s">
        <v>167</v>
      </c>
    </row>
    <row r="228" s="13" customFormat="1">
      <c r="A228" s="13"/>
      <c r="B228" s="202"/>
      <c r="C228" s="13"/>
      <c r="D228" s="203" t="s">
        <v>176</v>
      </c>
      <c r="E228" s="204" t="s">
        <v>1</v>
      </c>
      <c r="F228" s="205" t="s">
        <v>343</v>
      </c>
      <c r="G228" s="13"/>
      <c r="H228" s="206">
        <v>4.4000000000000004</v>
      </c>
      <c r="I228" s="207"/>
      <c r="J228" s="13"/>
      <c r="K228" s="13"/>
      <c r="L228" s="202"/>
      <c r="M228" s="208"/>
      <c r="N228" s="209"/>
      <c r="O228" s="209"/>
      <c r="P228" s="209"/>
      <c r="Q228" s="209"/>
      <c r="R228" s="209"/>
      <c r="S228" s="209"/>
      <c r="T228" s="21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4" t="s">
        <v>176</v>
      </c>
      <c r="AU228" s="204" t="s">
        <v>85</v>
      </c>
      <c r="AV228" s="13" t="s">
        <v>85</v>
      </c>
      <c r="AW228" s="13" t="s">
        <v>33</v>
      </c>
      <c r="AX228" s="13" t="s">
        <v>77</v>
      </c>
      <c r="AY228" s="204" t="s">
        <v>167</v>
      </c>
    </row>
    <row r="229" s="14" customFormat="1">
      <c r="A229" s="14"/>
      <c r="B229" s="211"/>
      <c r="C229" s="14"/>
      <c r="D229" s="203" t="s">
        <v>176</v>
      </c>
      <c r="E229" s="212" t="s">
        <v>116</v>
      </c>
      <c r="F229" s="213" t="s">
        <v>179</v>
      </c>
      <c r="G229" s="14"/>
      <c r="H229" s="214">
        <v>21.91</v>
      </c>
      <c r="I229" s="215"/>
      <c r="J229" s="14"/>
      <c r="K229" s="14"/>
      <c r="L229" s="211"/>
      <c r="M229" s="216"/>
      <c r="N229" s="217"/>
      <c r="O229" s="217"/>
      <c r="P229" s="217"/>
      <c r="Q229" s="217"/>
      <c r="R229" s="217"/>
      <c r="S229" s="217"/>
      <c r="T229" s="21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12" t="s">
        <v>176</v>
      </c>
      <c r="AU229" s="212" t="s">
        <v>85</v>
      </c>
      <c r="AV229" s="14" t="s">
        <v>86</v>
      </c>
      <c r="AW229" s="14" t="s">
        <v>33</v>
      </c>
      <c r="AX229" s="14" t="s">
        <v>8</v>
      </c>
      <c r="AY229" s="212" t="s">
        <v>167</v>
      </c>
    </row>
    <row r="230" s="2" customFormat="1" ht="36" customHeight="1">
      <c r="A230" s="37"/>
      <c r="B230" s="188"/>
      <c r="C230" s="227" t="s">
        <v>344</v>
      </c>
      <c r="D230" s="227" t="s">
        <v>345</v>
      </c>
      <c r="E230" s="228" t="s">
        <v>346</v>
      </c>
      <c r="F230" s="229" t="s">
        <v>347</v>
      </c>
      <c r="G230" s="230" t="s">
        <v>172</v>
      </c>
      <c r="H230" s="231">
        <v>25.196999999999999</v>
      </c>
      <c r="I230" s="232"/>
      <c r="J230" s="233">
        <f>ROUND(I230*H230,0)</f>
        <v>0</v>
      </c>
      <c r="K230" s="229" t="s">
        <v>173</v>
      </c>
      <c r="L230" s="234"/>
      <c r="M230" s="235" t="s">
        <v>1</v>
      </c>
      <c r="N230" s="236" t="s">
        <v>42</v>
      </c>
      <c r="O230" s="76"/>
      <c r="P230" s="198">
        <f>O230*H230</f>
        <v>0</v>
      </c>
      <c r="Q230" s="198">
        <v>0.001</v>
      </c>
      <c r="R230" s="198">
        <f>Q230*H230</f>
        <v>0.025197000000000001</v>
      </c>
      <c r="S230" s="198">
        <v>0</v>
      </c>
      <c r="T230" s="19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0" t="s">
        <v>324</v>
      </c>
      <c r="AT230" s="200" t="s">
        <v>345</v>
      </c>
      <c r="AU230" s="200" t="s">
        <v>85</v>
      </c>
      <c r="AY230" s="18" t="s">
        <v>167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</v>
      </c>
      <c r="BK230" s="201">
        <f>ROUND(I230*H230,0)</f>
        <v>0</v>
      </c>
      <c r="BL230" s="18" t="s">
        <v>252</v>
      </c>
      <c r="BM230" s="200" t="s">
        <v>348</v>
      </c>
    </row>
    <row r="231" s="13" customFormat="1">
      <c r="A231" s="13"/>
      <c r="B231" s="202"/>
      <c r="C231" s="13"/>
      <c r="D231" s="203" t="s">
        <v>176</v>
      </c>
      <c r="E231" s="204" t="s">
        <v>1</v>
      </c>
      <c r="F231" s="205" t="s">
        <v>349</v>
      </c>
      <c r="G231" s="13"/>
      <c r="H231" s="206">
        <v>25.196999999999999</v>
      </c>
      <c r="I231" s="207"/>
      <c r="J231" s="13"/>
      <c r="K231" s="13"/>
      <c r="L231" s="202"/>
      <c r="M231" s="208"/>
      <c r="N231" s="209"/>
      <c r="O231" s="209"/>
      <c r="P231" s="209"/>
      <c r="Q231" s="209"/>
      <c r="R231" s="209"/>
      <c r="S231" s="209"/>
      <c r="T231" s="21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4" t="s">
        <v>176</v>
      </c>
      <c r="AU231" s="204" t="s">
        <v>85</v>
      </c>
      <c r="AV231" s="13" t="s">
        <v>85</v>
      </c>
      <c r="AW231" s="13" t="s">
        <v>33</v>
      </c>
      <c r="AX231" s="13" t="s">
        <v>8</v>
      </c>
      <c r="AY231" s="204" t="s">
        <v>167</v>
      </c>
    </row>
    <row r="232" s="2" customFormat="1" ht="24" customHeight="1">
      <c r="A232" s="37"/>
      <c r="B232" s="188"/>
      <c r="C232" s="189" t="s">
        <v>350</v>
      </c>
      <c r="D232" s="189" t="s">
        <v>169</v>
      </c>
      <c r="E232" s="190" t="s">
        <v>351</v>
      </c>
      <c r="F232" s="191" t="s">
        <v>352</v>
      </c>
      <c r="G232" s="192" t="s">
        <v>172</v>
      </c>
      <c r="H232" s="193">
        <v>21.91</v>
      </c>
      <c r="I232" s="194"/>
      <c r="J232" s="195">
        <f>ROUND(I232*H232,0)</f>
        <v>0</v>
      </c>
      <c r="K232" s="191" t="s">
        <v>173</v>
      </c>
      <c r="L232" s="38"/>
      <c r="M232" s="196" t="s">
        <v>1</v>
      </c>
      <c r="N232" s="197" t="s">
        <v>42</v>
      </c>
      <c r="O232" s="76"/>
      <c r="P232" s="198">
        <f>O232*H232</f>
        <v>0</v>
      </c>
      <c r="Q232" s="198">
        <v>0.00088312999999999998</v>
      </c>
      <c r="R232" s="198">
        <f>Q232*H232</f>
        <v>0.019349378300000001</v>
      </c>
      <c r="S232" s="198">
        <v>0</v>
      </c>
      <c r="T232" s="19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0" t="s">
        <v>252</v>
      </c>
      <c r="AT232" s="200" t="s">
        <v>169</v>
      </c>
      <c r="AU232" s="200" t="s">
        <v>85</v>
      </c>
      <c r="AY232" s="18" t="s">
        <v>167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8</v>
      </c>
      <c r="BK232" s="201">
        <f>ROUND(I232*H232,0)</f>
        <v>0</v>
      </c>
      <c r="BL232" s="18" t="s">
        <v>252</v>
      </c>
      <c r="BM232" s="200" t="s">
        <v>353</v>
      </c>
    </row>
    <row r="233" s="13" customFormat="1">
      <c r="A233" s="13"/>
      <c r="B233" s="202"/>
      <c r="C233" s="13"/>
      <c r="D233" s="203" t="s">
        <v>176</v>
      </c>
      <c r="E233" s="204" t="s">
        <v>1</v>
      </c>
      <c r="F233" s="205" t="s">
        <v>116</v>
      </c>
      <c r="G233" s="13"/>
      <c r="H233" s="206">
        <v>21.91</v>
      </c>
      <c r="I233" s="207"/>
      <c r="J233" s="13"/>
      <c r="K233" s="13"/>
      <c r="L233" s="202"/>
      <c r="M233" s="208"/>
      <c r="N233" s="209"/>
      <c r="O233" s="209"/>
      <c r="P233" s="209"/>
      <c r="Q233" s="209"/>
      <c r="R233" s="209"/>
      <c r="S233" s="209"/>
      <c r="T233" s="21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4" t="s">
        <v>176</v>
      </c>
      <c r="AU233" s="204" t="s">
        <v>85</v>
      </c>
      <c r="AV233" s="13" t="s">
        <v>85</v>
      </c>
      <c r="AW233" s="13" t="s">
        <v>33</v>
      </c>
      <c r="AX233" s="13" t="s">
        <v>8</v>
      </c>
      <c r="AY233" s="204" t="s">
        <v>167</v>
      </c>
    </row>
    <row r="234" s="2" customFormat="1" ht="36" customHeight="1">
      <c r="A234" s="37"/>
      <c r="B234" s="188"/>
      <c r="C234" s="227" t="s">
        <v>354</v>
      </c>
      <c r="D234" s="227" t="s">
        <v>345</v>
      </c>
      <c r="E234" s="228" t="s">
        <v>355</v>
      </c>
      <c r="F234" s="229" t="s">
        <v>356</v>
      </c>
      <c r="G234" s="230" t="s">
        <v>172</v>
      </c>
      <c r="H234" s="231">
        <v>25.196999999999999</v>
      </c>
      <c r="I234" s="232"/>
      <c r="J234" s="233">
        <f>ROUND(I234*H234,0)</f>
        <v>0</v>
      </c>
      <c r="K234" s="229" t="s">
        <v>173</v>
      </c>
      <c r="L234" s="234"/>
      <c r="M234" s="235" t="s">
        <v>1</v>
      </c>
      <c r="N234" s="236" t="s">
        <v>42</v>
      </c>
      <c r="O234" s="76"/>
      <c r="P234" s="198">
        <f>O234*H234</f>
        <v>0</v>
      </c>
      <c r="Q234" s="198">
        <v>0.001</v>
      </c>
      <c r="R234" s="198">
        <f>Q234*H234</f>
        <v>0.025197000000000001</v>
      </c>
      <c r="S234" s="198">
        <v>0</v>
      </c>
      <c r="T234" s="19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0" t="s">
        <v>324</v>
      </c>
      <c r="AT234" s="200" t="s">
        <v>345</v>
      </c>
      <c r="AU234" s="200" t="s">
        <v>85</v>
      </c>
      <c r="AY234" s="18" t="s">
        <v>167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8" t="s">
        <v>8</v>
      </c>
      <c r="BK234" s="201">
        <f>ROUND(I234*H234,0)</f>
        <v>0</v>
      </c>
      <c r="BL234" s="18" t="s">
        <v>252</v>
      </c>
      <c r="BM234" s="200" t="s">
        <v>357</v>
      </c>
    </row>
    <row r="235" s="13" customFormat="1">
      <c r="A235" s="13"/>
      <c r="B235" s="202"/>
      <c r="C235" s="13"/>
      <c r="D235" s="203" t="s">
        <v>176</v>
      </c>
      <c r="E235" s="204" t="s">
        <v>1</v>
      </c>
      <c r="F235" s="205" t="s">
        <v>349</v>
      </c>
      <c r="G235" s="13"/>
      <c r="H235" s="206">
        <v>25.196999999999999</v>
      </c>
      <c r="I235" s="207"/>
      <c r="J235" s="13"/>
      <c r="K235" s="13"/>
      <c r="L235" s="202"/>
      <c r="M235" s="208"/>
      <c r="N235" s="209"/>
      <c r="O235" s="209"/>
      <c r="P235" s="209"/>
      <c r="Q235" s="209"/>
      <c r="R235" s="209"/>
      <c r="S235" s="209"/>
      <c r="T235" s="21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4" t="s">
        <v>176</v>
      </c>
      <c r="AU235" s="204" t="s">
        <v>85</v>
      </c>
      <c r="AV235" s="13" t="s">
        <v>85</v>
      </c>
      <c r="AW235" s="13" t="s">
        <v>33</v>
      </c>
      <c r="AX235" s="13" t="s">
        <v>8</v>
      </c>
      <c r="AY235" s="204" t="s">
        <v>167</v>
      </c>
    </row>
    <row r="236" s="2" customFormat="1" ht="24" customHeight="1">
      <c r="A236" s="37"/>
      <c r="B236" s="188"/>
      <c r="C236" s="189" t="s">
        <v>358</v>
      </c>
      <c r="D236" s="189" t="s">
        <v>169</v>
      </c>
      <c r="E236" s="190" t="s">
        <v>359</v>
      </c>
      <c r="F236" s="191" t="s">
        <v>360</v>
      </c>
      <c r="G236" s="192" t="s">
        <v>172</v>
      </c>
      <c r="H236" s="193">
        <v>21.91</v>
      </c>
      <c r="I236" s="194"/>
      <c r="J236" s="195">
        <f>ROUND(I236*H236,0)</f>
        <v>0</v>
      </c>
      <c r="K236" s="191" t="s">
        <v>173</v>
      </c>
      <c r="L236" s="38"/>
      <c r="M236" s="196" t="s">
        <v>1</v>
      </c>
      <c r="N236" s="197" t="s">
        <v>42</v>
      </c>
      <c r="O236" s="76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0" t="s">
        <v>252</v>
      </c>
      <c r="AT236" s="200" t="s">
        <v>169</v>
      </c>
      <c r="AU236" s="200" t="s">
        <v>85</v>
      </c>
      <c r="AY236" s="18" t="s">
        <v>167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8</v>
      </c>
      <c r="BK236" s="201">
        <f>ROUND(I236*H236,0)</f>
        <v>0</v>
      </c>
      <c r="BL236" s="18" t="s">
        <v>252</v>
      </c>
      <c r="BM236" s="200" t="s">
        <v>361</v>
      </c>
    </row>
    <row r="237" s="13" customFormat="1">
      <c r="A237" s="13"/>
      <c r="B237" s="202"/>
      <c r="C237" s="13"/>
      <c r="D237" s="203" t="s">
        <v>176</v>
      </c>
      <c r="E237" s="204" t="s">
        <v>1</v>
      </c>
      <c r="F237" s="205" t="s">
        <v>116</v>
      </c>
      <c r="G237" s="13"/>
      <c r="H237" s="206">
        <v>21.91</v>
      </c>
      <c r="I237" s="207"/>
      <c r="J237" s="13"/>
      <c r="K237" s="13"/>
      <c r="L237" s="202"/>
      <c r="M237" s="208"/>
      <c r="N237" s="209"/>
      <c r="O237" s="209"/>
      <c r="P237" s="209"/>
      <c r="Q237" s="209"/>
      <c r="R237" s="209"/>
      <c r="S237" s="209"/>
      <c r="T237" s="21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04" t="s">
        <v>176</v>
      </c>
      <c r="AU237" s="204" t="s">
        <v>85</v>
      </c>
      <c r="AV237" s="13" t="s">
        <v>85</v>
      </c>
      <c r="AW237" s="13" t="s">
        <v>33</v>
      </c>
      <c r="AX237" s="13" t="s">
        <v>8</v>
      </c>
      <c r="AY237" s="204" t="s">
        <v>167</v>
      </c>
    </row>
    <row r="238" s="2" customFormat="1" ht="24" customHeight="1">
      <c r="A238" s="37"/>
      <c r="B238" s="188"/>
      <c r="C238" s="227" t="s">
        <v>362</v>
      </c>
      <c r="D238" s="227" t="s">
        <v>345</v>
      </c>
      <c r="E238" s="228" t="s">
        <v>363</v>
      </c>
      <c r="F238" s="229" t="s">
        <v>364</v>
      </c>
      <c r="G238" s="230" t="s">
        <v>365</v>
      </c>
      <c r="H238" s="231">
        <v>0.876</v>
      </c>
      <c r="I238" s="232"/>
      <c r="J238" s="233">
        <f>ROUND(I238*H238,0)</f>
        <v>0</v>
      </c>
      <c r="K238" s="229" t="s">
        <v>173</v>
      </c>
      <c r="L238" s="234"/>
      <c r="M238" s="235" t="s">
        <v>1</v>
      </c>
      <c r="N238" s="236" t="s">
        <v>42</v>
      </c>
      <c r="O238" s="76"/>
      <c r="P238" s="198">
        <f>O238*H238</f>
        <v>0</v>
      </c>
      <c r="Q238" s="198">
        <v>0.001</v>
      </c>
      <c r="R238" s="198">
        <f>Q238*H238</f>
        <v>0.00087600000000000004</v>
      </c>
      <c r="S238" s="198">
        <v>0</v>
      </c>
      <c r="T238" s="19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0" t="s">
        <v>324</v>
      </c>
      <c r="AT238" s="200" t="s">
        <v>345</v>
      </c>
      <c r="AU238" s="200" t="s">
        <v>85</v>
      </c>
      <c r="AY238" s="18" t="s">
        <v>167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8" t="s">
        <v>8</v>
      </c>
      <c r="BK238" s="201">
        <f>ROUND(I238*H238,0)</f>
        <v>0</v>
      </c>
      <c r="BL238" s="18" t="s">
        <v>252</v>
      </c>
      <c r="BM238" s="200" t="s">
        <v>366</v>
      </c>
    </row>
    <row r="239" s="13" customFormat="1">
      <c r="A239" s="13"/>
      <c r="B239" s="202"/>
      <c r="C239" s="13"/>
      <c r="D239" s="203" t="s">
        <v>176</v>
      </c>
      <c r="E239" s="204" t="s">
        <v>1</v>
      </c>
      <c r="F239" s="205" t="s">
        <v>367</v>
      </c>
      <c r="G239" s="13"/>
      <c r="H239" s="206">
        <v>0.876</v>
      </c>
      <c r="I239" s="207"/>
      <c r="J239" s="13"/>
      <c r="K239" s="13"/>
      <c r="L239" s="202"/>
      <c r="M239" s="208"/>
      <c r="N239" s="209"/>
      <c r="O239" s="209"/>
      <c r="P239" s="209"/>
      <c r="Q239" s="209"/>
      <c r="R239" s="209"/>
      <c r="S239" s="209"/>
      <c r="T239" s="21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4" t="s">
        <v>176</v>
      </c>
      <c r="AU239" s="204" t="s">
        <v>85</v>
      </c>
      <c r="AV239" s="13" t="s">
        <v>85</v>
      </c>
      <c r="AW239" s="13" t="s">
        <v>33</v>
      </c>
      <c r="AX239" s="13" t="s">
        <v>8</v>
      </c>
      <c r="AY239" s="204" t="s">
        <v>167</v>
      </c>
    </row>
    <row r="240" s="2" customFormat="1" ht="24" customHeight="1">
      <c r="A240" s="37"/>
      <c r="B240" s="188"/>
      <c r="C240" s="189" t="s">
        <v>368</v>
      </c>
      <c r="D240" s="189" t="s">
        <v>169</v>
      </c>
      <c r="E240" s="190" t="s">
        <v>369</v>
      </c>
      <c r="F240" s="191" t="s">
        <v>370</v>
      </c>
      <c r="G240" s="192" t="s">
        <v>192</v>
      </c>
      <c r="H240" s="193">
        <v>0.070999999999999994</v>
      </c>
      <c r="I240" s="194"/>
      <c r="J240" s="195">
        <f>ROUND(I240*H240,0)</f>
        <v>0</v>
      </c>
      <c r="K240" s="191" t="s">
        <v>173</v>
      </c>
      <c r="L240" s="38"/>
      <c r="M240" s="196" t="s">
        <v>1</v>
      </c>
      <c r="N240" s="197" t="s">
        <v>42</v>
      </c>
      <c r="O240" s="76"/>
      <c r="P240" s="198">
        <f>O240*H240</f>
        <v>0</v>
      </c>
      <c r="Q240" s="198">
        <v>0</v>
      </c>
      <c r="R240" s="198">
        <f>Q240*H240</f>
        <v>0</v>
      </c>
      <c r="S240" s="198">
        <v>0</v>
      </c>
      <c r="T240" s="19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0" t="s">
        <v>252</v>
      </c>
      <c r="AT240" s="200" t="s">
        <v>169</v>
      </c>
      <c r="AU240" s="200" t="s">
        <v>85</v>
      </c>
      <c r="AY240" s="18" t="s">
        <v>167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8" t="s">
        <v>8</v>
      </c>
      <c r="BK240" s="201">
        <f>ROUND(I240*H240,0)</f>
        <v>0</v>
      </c>
      <c r="BL240" s="18" t="s">
        <v>252</v>
      </c>
      <c r="BM240" s="200" t="s">
        <v>371</v>
      </c>
    </row>
    <row r="241" s="2" customFormat="1" ht="24" customHeight="1">
      <c r="A241" s="37"/>
      <c r="B241" s="188"/>
      <c r="C241" s="189" t="s">
        <v>372</v>
      </c>
      <c r="D241" s="189" t="s">
        <v>169</v>
      </c>
      <c r="E241" s="190" t="s">
        <v>373</v>
      </c>
      <c r="F241" s="191" t="s">
        <v>374</v>
      </c>
      <c r="G241" s="192" t="s">
        <v>192</v>
      </c>
      <c r="H241" s="193">
        <v>0.070999999999999994</v>
      </c>
      <c r="I241" s="194"/>
      <c r="J241" s="195">
        <f>ROUND(I241*H241,0)</f>
        <v>0</v>
      </c>
      <c r="K241" s="191" t="s">
        <v>173</v>
      </c>
      <c r="L241" s="38"/>
      <c r="M241" s="196" t="s">
        <v>1</v>
      </c>
      <c r="N241" s="197" t="s">
        <v>42</v>
      </c>
      <c r="O241" s="76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0" t="s">
        <v>252</v>
      </c>
      <c r="AT241" s="200" t="s">
        <v>169</v>
      </c>
      <c r="AU241" s="200" t="s">
        <v>85</v>
      </c>
      <c r="AY241" s="18" t="s">
        <v>167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</v>
      </c>
      <c r="BK241" s="201">
        <f>ROUND(I241*H241,0)</f>
        <v>0</v>
      </c>
      <c r="BL241" s="18" t="s">
        <v>252</v>
      </c>
      <c r="BM241" s="200" t="s">
        <v>375</v>
      </c>
    </row>
    <row r="242" s="12" customFormat="1" ht="22.8" customHeight="1">
      <c r="A242" s="12"/>
      <c r="B242" s="175"/>
      <c r="C242" s="12"/>
      <c r="D242" s="176" t="s">
        <v>76</v>
      </c>
      <c r="E242" s="186" t="s">
        <v>376</v>
      </c>
      <c r="F242" s="186" t="s">
        <v>377</v>
      </c>
      <c r="G242" s="12"/>
      <c r="H242" s="12"/>
      <c r="I242" s="178"/>
      <c r="J242" s="187">
        <f>BK242</f>
        <v>0</v>
      </c>
      <c r="K242" s="12"/>
      <c r="L242" s="175"/>
      <c r="M242" s="180"/>
      <c r="N242" s="181"/>
      <c r="O242" s="181"/>
      <c r="P242" s="182">
        <f>SUM(P243:P252)</f>
        <v>0</v>
      </c>
      <c r="Q242" s="181"/>
      <c r="R242" s="182">
        <f>SUM(R243:R252)</f>
        <v>0.045799000000000006</v>
      </c>
      <c r="S242" s="181"/>
      <c r="T242" s="183">
        <f>SUM(T243:T252)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76" t="s">
        <v>85</v>
      </c>
      <c r="AT242" s="184" t="s">
        <v>76</v>
      </c>
      <c r="AU242" s="184" t="s">
        <v>8</v>
      </c>
      <c r="AY242" s="176" t="s">
        <v>167</v>
      </c>
      <c r="BK242" s="185">
        <f>SUM(BK243:BK252)</f>
        <v>0</v>
      </c>
    </row>
    <row r="243" s="2" customFormat="1" ht="24" customHeight="1">
      <c r="A243" s="37"/>
      <c r="B243" s="188"/>
      <c r="C243" s="189" t="s">
        <v>378</v>
      </c>
      <c r="D243" s="189" t="s">
        <v>169</v>
      </c>
      <c r="E243" s="190" t="s">
        <v>379</v>
      </c>
      <c r="F243" s="191" t="s">
        <v>380</v>
      </c>
      <c r="G243" s="192" t="s">
        <v>172</v>
      </c>
      <c r="H243" s="193">
        <v>9.0280000000000005</v>
      </c>
      <c r="I243" s="194"/>
      <c r="J243" s="195">
        <f>ROUND(I243*H243,0)</f>
        <v>0</v>
      </c>
      <c r="K243" s="191" t="s">
        <v>173</v>
      </c>
      <c r="L243" s="38"/>
      <c r="M243" s="196" t="s">
        <v>1</v>
      </c>
      <c r="N243" s="197" t="s">
        <v>42</v>
      </c>
      <c r="O243" s="76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0" t="s">
        <v>252</v>
      </c>
      <c r="AT243" s="200" t="s">
        <v>169</v>
      </c>
      <c r="AU243" s="200" t="s">
        <v>85</v>
      </c>
      <c r="AY243" s="18" t="s">
        <v>167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</v>
      </c>
      <c r="BK243" s="201">
        <f>ROUND(I243*H243,0)</f>
        <v>0</v>
      </c>
      <c r="BL243" s="18" t="s">
        <v>252</v>
      </c>
      <c r="BM243" s="200" t="s">
        <v>381</v>
      </c>
    </row>
    <row r="244" s="13" customFormat="1">
      <c r="A244" s="13"/>
      <c r="B244" s="202"/>
      <c r="C244" s="13"/>
      <c r="D244" s="203" t="s">
        <v>176</v>
      </c>
      <c r="E244" s="204" t="s">
        <v>1</v>
      </c>
      <c r="F244" s="205" t="s">
        <v>215</v>
      </c>
      <c r="G244" s="13"/>
      <c r="H244" s="206">
        <v>9.0280000000000005</v>
      </c>
      <c r="I244" s="207"/>
      <c r="J244" s="13"/>
      <c r="K244" s="13"/>
      <c r="L244" s="202"/>
      <c r="M244" s="208"/>
      <c r="N244" s="209"/>
      <c r="O244" s="209"/>
      <c r="P244" s="209"/>
      <c r="Q244" s="209"/>
      <c r="R244" s="209"/>
      <c r="S244" s="209"/>
      <c r="T244" s="21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4" t="s">
        <v>176</v>
      </c>
      <c r="AU244" s="204" t="s">
        <v>85</v>
      </c>
      <c r="AV244" s="13" t="s">
        <v>85</v>
      </c>
      <c r="AW244" s="13" t="s">
        <v>33</v>
      </c>
      <c r="AX244" s="13" t="s">
        <v>8</v>
      </c>
      <c r="AY244" s="204" t="s">
        <v>167</v>
      </c>
    </row>
    <row r="245" s="2" customFormat="1" ht="24" customHeight="1">
      <c r="A245" s="37"/>
      <c r="B245" s="188"/>
      <c r="C245" s="227" t="s">
        <v>382</v>
      </c>
      <c r="D245" s="227" t="s">
        <v>345</v>
      </c>
      <c r="E245" s="228" t="s">
        <v>383</v>
      </c>
      <c r="F245" s="229" t="s">
        <v>384</v>
      </c>
      <c r="G245" s="230" t="s">
        <v>172</v>
      </c>
      <c r="H245" s="231">
        <v>9.2089999999999996</v>
      </c>
      <c r="I245" s="232"/>
      <c r="J245" s="233">
        <f>ROUND(I245*H245,0)</f>
        <v>0</v>
      </c>
      <c r="K245" s="229" t="s">
        <v>173</v>
      </c>
      <c r="L245" s="234"/>
      <c r="M245" s="235" t="s">
        <v>1</v>
      </c>
      <c r="N245" s="236" t="s">
        <v>42</v>
      </c>
      <c r="O245" s="76"/>
      <c r="P245" s="198">
        <f>O245*H245</f>
        <v>0</v>
      </c>
      <c r="Q245" s="198">
        <v>0.0030000000000000001</v>
      </c>
      <c r="R245" s="198">
        <f>Q245*H245</f>
        <v>0.027626999999999999</v>
      </c>
      <c r="S245" s="198">
        <v>0</v>
      </c>
      <c r="T245" s="19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0" t="s">
        <v>324</v>
      </c>
      <c r="AT245" s="200" t="s">
        <v>345</v>
      </c>
      <c r="AU245" s="200" t="s">
        <v>85</v>
      </c>
      <c r="AY245" s="18" t="s">
        <v>167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</v>
      </c>
      <c r="BK245" s="201">
        <f>ROUND(I245*H245,0)</f>
        <v>0</v>
      </c>
      <c r="BL245" s="18" t="s">
        <v>252</v>
      </c>
      <c r="BM245" s="200" t="s">
        <v>385</v>
      </c>
    </row>
    <row r="246" s="13" customFormat="1">
      <c r="A246" s="13"/>
      <c r="B246" s="202"/>
      <c r="C246" s="13"/>
      <c r="D246" s="203" t="s">
        <v>176</v>
      </c>
      <c r="E246" s="204" t="s">
        <v>1</v>
      </c>
      <c r="F246" s="205" t="s">
        <v>386</v>
      </c>
      <c r="G246" s="13"/>
      <c r="H246" s="206">
        <v>9.2089999999999996</v>
      </c>
      <c r="I246" s="207"/>
      <c r="J246" s="13"/>
      <c r="K246" s="13"/>
      <c r="L246" s="202"/>
      <c r="M246" s="208"/>
      <c r="N246" s="209"/>
      <c r="O246" s="209"/>
      <c r="P246" s="209"/>
      <c r="Q246" s="209"/>
      <c r="R246" s="209"/>
      <c r="S246" s="209"/>
      <c r="T246" s="21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4" t="s">
        <v>176</v>
      </c>
      <c r="AU246" s="204" t="s">
        <v>85</v>
      </c>
      <c r="AV246" s="13" t="s">
        <v>85</v>
      </c>
      <c r="AW246" s="13" t="s">
        <v>33</v>
      </c>
      <c r="AX246" s="13" t="s">
        <v>8</v>
      </c>
      <c r="AY246" s="204" t="s">
        <v>167</v>
      </c>
    </row>
    <row r="247" s="2" customFormat="1" ht="24" customHeight="1">
      <c r="A247" s="37"/>
      <c r="B247" s="188"/>
      <c r="C247" s="189" t="s">
        <v>387</v>
      </c>
      <c r="D247" s="189" t="s">
        <v>169</v>
      </c>
      <c r="E247" s="190" t="s">
        <v>388</v>
      </c>
      <c r="F247" s="191" t="s">
        <v>389</v>
      </c>
      <c r="G247" s="192" t="s">
        <v>172</v>
      </c>
      <c r="H247" s="193">
        <v>4.4000000000000004</v>
      </c>
      <c r="I247" s="194"/>
      <c r="J247" s="195">
        <f>ROUND(I247*H247,0)</f>
        <v>0</v>
      </c>
      <c r="K247" s="191" t="s">
        <v>173</v>
      </c>
      <c r="L247" s="38"/>
      <c r="M247" s="196" t="s">
        <v>1</v>
      </c>
      <c r="N247" s="197" t="s">
        <v>42</v>
      </c>
      <c r="O247" s="76"/>
      <c r="P247" s="198">
        <f>O247*H247</f>
        <v>0</v>
      </c>
      <c r="Q247" s="198">
        <v>5.0000000000000002E-05</v>
      </c>
      <c r="R247" s="198">
        <f>Q247*H247</f>
        <v>0.00022000000000000004</v>
      </c>
      <c r="S247" s="198">
        <v>0</v>
      </c>
      <c r="T247" s="19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0" t="s">
        <v>252</v>
      </c>
      <c r="AT247" s="200" t="s">
        <v>169</v>
      </c>
      <c r="AU247" s="200" t="s">
        <v>85</v>
      </c>
      <c r="AY247" s="18" t="s">
        <v>167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8" t="s">
        <v>8</v>
      </c>
      <c r="BK247" s="201">
        <f>ROUND(I247*H247,0)</f>
        <v>0</v>
      </c>
      <c r="BL247" s="18" t="s">
        <v>252</v>
      </c>
      <c r="BM247" s="200" t="s">
        <v>390</v>
      </c>
    </row>
    <row r="248" s="13" customFormat="1">
      <c r="A248" s="13"/>
      <c r="B248" s="202"/>
      <c r="C248" s="13"/>
      <c r="D248" s="203" t="s">
        <v>176</v>
      </c>
      <c r="E248" s="204" t="s">
        <v>1</v>
      </c>
      <c r="F248" s="205" t="s">
        <v>343</v>
      </c>
      <c r="G248" s="13"/>
      <c r="H248" s="206">
        <v>4.4000000000000004</v>
      </c>
      <c r="I248" s="207"/>
      <c r="J248" s="13"/>
      <c r="K248" s="13"/>
      <c r="L248" s="202"/>
      <c r="M248" s="208"/>
      <c r="N248" s="209"/>
      <c r="O248" s="209"/>
      <c r="P248" s="209"/>
      <c r="Q248" s="209"/>
      <c r="R248" s="209"/>
      <c r="S248" s="209"/>
      <c r="T248" s="21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04" t="s">
        <v>176</v>
      </c>
      <c r="AU248" s="204" t="s">
        <v>85</v>
      </c>
      <c r="AV248" s="13" t="s">
        <v>85</v>
      </c>
      <c r="AW248" s="13" t="s">
        <v>33</v>
      </c>
      <c r="AX248" s="13" t="s">
        <v>8</v>
      </c>
      <c r="AY248" s="204" t="s">
        <v>167</v>
      </c>
    </row>
    <row r="249" s="2" customFormat="1" ht="24" customHeight="1">
      <c r="A249" s="37"/>
      <c r="B249" s="188"/>
      <c r="C249" s="227" t="s">
        <v>391</v>
      </c>
      <c r="D249" s="227" t="s">
        <v>345</v>
      </c>
      <c r="E249" s="228" t="s">
        <v>392</v>
      </c>
      <c r="F249" s="229" t="s">
        <v>393</v>
      </c>
      <c r="G249" s="230" t="s">
        <v>172</v>
      </c>
      <c r="H249" s="231">
        <v>4.4880000000000004</v>
      </c>
      <c r="I249" s="232"/>
      <c r="J249" s="233">
        <f>ROUND(I249*H249,0)</f>
        <v>0</v>
      </c>
      <c r="K249" s="229" t="s">
        <v>173</v>
      </c>
      <c r="L249" s="234"/>
      <c r="M249" s="235" t="s">
        <v>1</v>
      </c>
      <c r="N249" s="236" t="s">
        <v>42</v>
      </c>
      <c r="O249" s="76"/>
      <c r="P249" s="198">
        <f>O249*H249</f>
        <v>0</v>
      </c>
      <c r="Q249" s="198">
        <v>0.0040000000000000001</v>
      </c>
      <c r="R249" s="198">
        <f>Q249*H249</f>
        <v>0.017952000000000003</v>
      </c>
      <c r="S249" s="198">
        <v>0</v>
      </c>
      <c r="T249" s="19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0" t="s">
        <v>324</v>
      </c>
      <c r="AT249" s="200" t="s">
        <v>345</v>
      </c>
      <c r="AU249" s="200" t="s">
        <v>85</v>
      </c>
      <c r="AY249" s="18" t="s">
        <v>167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</v>
      </c>
      <c r="BK249" s="201">
        <f>ROUND(I249*H249,0)</f>
        <v>0</v>
      </c>
      <c r="BL249" s="18" t="s">
        <v>252</v>
      </c>
      <c r="BM249" s="200" t="s">
        <v>394</v>
      </c>
    </row>
    <row r="250" s="13" customFormat="1">
      <c r="A250" s="13"/>
      <c r="B250" s="202"/>
      <c r="C250" s="13"/>
      <c r="D250" s="203" t="s">
        <v>176</v>
      </c>
      <c r="E250" s="204" t="s">
        <v>1</v>
      </c>
      <c r="F250" s="205" t="s">
        <v>395</v>
      </c>
      <c r="G250" s="13"/>
      <c r="H250" s="206">
        <v>4.4880000000000004</v>
      </c>
      <c r="I250" s="207"/>
      <c r="J250" s="13"/>
      <c r="K250" s="13"/>
      <c r="L250" s="202"/>
      <c r="M250" s="208"/>
      <c r="N250" s="209"/>
      <c r="O250" s="209"/>
      <c r="P250" s="209"/>
      <c r="Q250" s="209"/>
      <c r="R250" s="209"/>
      <c r="S250" s="209"/>
      <c r="T250" s="21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4" t="s">
        <v>176</v>
      </c>
      <c r="AU250" s="204" t="s">
        <v>85</v>
      </c>
      <c r="AV250" s="13" t="s">
        <v>85</v>
      </c>
      <c r="AW250" s="13" t="s">
        <v>33</v>
      </c>
      <c r="AX250" s="13" t="s">
        <v>8</v>
      </c>
      <c r="AY250" s="204" t="s">
        <v>167</v>
      </c>
    </row>
    <row r="251" s="2" customFormat="1" ht="24" customHeight="1">
      <c r="A251" s="37"/>
      <c r="B251" s="188"/>
      <c r="C251" s="189" t="s">
        <v>396</v>
      </c>
      <c r="D251" s="189" t="s">
        <v>169</v>
      </c>
      <c r="E251" s="190" t="s">
        <v>397</v>
      </c>
      <c r="F251" s="191" t="s">
        <v>398</v>
      </c>
      <c r="G251" s="192" t="s">
        <v>192</v>
      </c>
      <c r="H251" s="193">
        <v>0.045999999999999999</v>
      </c>
      <c r="I251" s="194"/>
      <c r="J251" s="195">
        <f>ROUND(I251*H251,0)</f>
        <v>0</v>
      </c>
      <c r="K251" s="191" t="s">
        <v>173</v>
      </c>
      <c r="L251" s="38"/>
      <c r="M251" s="196" t="s">
        <v>1</v>
      </c>
      <c r="N251" s="197" t="s">
        <v>42</v>
      </c>
      <c r="O251" s="76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0" t="s">
        <v>252</v>
      </c>
      <c r="AT251" s="200" t="s">
        <v>169</v>
      </c>
      <c r="AU251" s="200" t="s">
        <v>85</v>
      </c>
      <c r="AY251" s="18" t="s">
        <v>167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8" t="s">
        <v>8</v>
      </c>
      <c r="BK251" s="201">
        <f>ROUND(I251*H251,0)</f>
        <v>0</v>
      </c>
      <c r="BL251" s="18" t="s">
        <v>252</v>
      </c>
      <c r="BM251" s="200" t="s">
        <v>399</v>
      </c>
    </row>
    <row r="252" s="2" customFormat="1" ht="24" customHeight="1">
      <c r="A252" s="37"/>
      <c r="B252" s="188"/>
      <c r="C252" s="189" t="s">
        <v>400</v>
      </c>
      <c r="D252" s="189" t="s">
        <v>169</v>
      </c>
      <c r="E252" s="190" t="s">
        <v>401</v>
      </c>
      <c r="F252" s="191" t="s">
        <v>402</v>
      </c>
      <c r="G252" s="192" t="s">
        <v>192</v>
      </c>
      <c r="H252" s="193">
        <v>0.045999999999999999</v>
      </c>
      <c r="I252" s="194"/>
      <c r="J252" s="195">
        <f>ROUND(I252*H252,0)</f>
        <v>0</v>
      </c>
      <c r="K252" s="191" t="s">
        <v>173</v>
      </c>
      <c r="L252" s="38"/>
      <c r="M252" s="196" t="s">
        <v>1</v>
      </c>
      <c r="N252" s="197" t="s">
        <v>42</v>
      </c>
      <c r="O252" s="76"/>
      <c r="P252" s="198">
        <f>O252*H252</f>
        <v>0</v>
      </c>
      <c r="Q252" s="198">
        <v>0</v>
      </c>
      <c r="R252" s="198">
        <f>Q252*H252</f>
        <v>0</v>
      </c>
      <c r="S252" s="198">
        <v>0</v>
      </c>
      <c r="T252" s="19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0" t="s">
        <v>252</v>
      </c>
      <c r="AT252" s="200" t="s">
        <v>169</v>
      </c>
      <c r="AU252" s="200" t="s">
        <v>85</v>
      </c>
      <c r="AY252" s="18" t="s">
        <v>167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8" t="s">
        <v>8</v>
      </c>
      <c r="BK252" s="201">
        <f>ROUND(I252*H252,0)</f>
        <v>0</v>
      </c>
      <c r="BL252" s="18" t="s">
        <v>252</v>
      </c>
      <c r="BM252" s="200" t="s">
        <v>403</v>
      </c>
    </row>
    <row r="253" s="12" customFormat="1" ht="22.8" customHeight="1">
      <c r="A253" s="12"/>
      <c r="B253" s="175"/>
      <c r="C253" s="12"/>
      <c r="D253" s="176" t="s">
        <v>76</v>
      </c>
      <c r="E253" s="186" t="s">
        <v>404</v>
      </c>
      <c r="F253" s="186" t="s">
        <v>405</v>
      </c>
      <c r="G253" s="12"/>
      <c r="H253" s="12"/>
      <c r="I253" s="178"/>
      <c r="J253" s="187">
        <f>BK253</f>
        <v>0</v>
      </c>
      <c r="K253" s="12"/>
      <c r="L253" s="175"/>
      <c r="M253" s="180"/>
      <c r="N253" s="181"/>
      <c r="O253" s="181"/>
      <c r="P253" s="182">
        <f>SUM(P254:P255)</f>
        <v>0</v>
      </c>
      <c r="Q253" s="181"/>
      <c r="R253" s="182">
        <f>SUM(R254:R255)</f>
        <v>0</v>
      </c>
      <c r="S253" s="181"/>
      <c r="T253" s="183">
        <f>SUM(T254:T255)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76" t="s">
        <v>85</v>
      </c>
      <c r="AT253" s="184" t="s">
        <v>76</v>
      </c>
      <c r="AU253" s="184" t="s">
        <v>8</v>
      </c>
      <c r="AY253" s="176" t="s">
        <v>167</v>
      </c>
      <c r="BK253" s="185">
        <f>SUM(BK254:BK255)</f>
        <v>0</v>
      </c>
    </row>
    <row r="254" s="2" customFormat="1" ht="24" customHeight="1">
      <c r="A254" s="37"/>
      <c r="B254" s="188"/>
      <c r="C254" s="227" t="s">
        <v>406</v>
      </c>
      <c r="D254" s="227" t="s">
        <v>345</v>
      </c>
      <c r="E254" s="228" t="s">
        <v>407</v>
      </c>
      <c r="F254" s="229" t="s">
        <v>408</v>
      </c>
      <c r="G254" s="230" t="s">
        <v>409</v>
      </c>
      <c r="H254" s="231">
        <v>1</v>
      </c>
      <c r="I254" s="232"/>
      <c r="J254" s="233">
        <f>ROUND(I254*H254,0)</f>
        <v>0</v>
      </c>
      <c r="K254" s="229" t="s">
        <v>1</v>
      </c>
      <c r="L254" s="234"/>
      <c r="M254" s="235" t="s">
        <v>1</v>
      </c>
      <c r="N254" s="236" t="s">
        <v>42</v>
      </c>
      <c r="O254" s="76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0" t="s">
        <v>324</v>
      </c>
      <c r="AT254" s="200" t="s">
        <v>345</v>
      </c>
      <c r="AU254" s="200" t="s">
        <v>85</v>
      </c>
      <c r="AY254" s="18" t="s">
        <v>167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</v>
      </c>
      <c r="BK254" s="201">
        <f>ROUND(I254*H254,0)</f>
        <v>0</v>
      </c>
      <c r="BL254" s="18" t="s">
        <v>252</v>
      </c>
      <c r="BM254" s="200" t="s">
        <v>410</v>
      </c>
    </row>
    <row r="255" s="2" customFormat="1" ht="24" customHeight="1">
      <c r="A255" s="37"/>
      <c r="B255" s="188"/>
      <c r="C255" s="227" t="s">
        <v>411</v>
      </c>
      <c r="D255" s="227" t="s">
        <v>345</v>
      </c>
      <c r="E255" s="228" t="s">
        <v>412</v>
      </c>
      <c r="F255" s="229" t="s">
        <v>413</v>
      </c>
      <c r="G255" s="230" t="s">
        <v>409</v>
      </c>
      <c r="H255" s="231">
        <v>1</v>
      </c>
      <c r="I255" s="232"/>
      <c r="J255" s="233">
        <f>ROUND(I255*H255,0)</f>
        <v>0</v>
      </c>
      <c r="K255" s="229" t="s">
        <v>1</v>
      </c>
      <c r="L255" s="234"/>
      <c r="M255" s="235" t="s">
        <v>1</v>
      </c>
      <c r="N255" s="236" t="s">
        <v>42</v>
      </c>
      <c r="O255" s="76"/>
      <c r="P255" s="198">
        <f>O255*H255</f>
        <v>0</v>
      </c>
      <c r="Q255" s="198">
        <v>0</v>
      </c>
      <c r="R255" s="198">
        <f>Q255*H255</f>
        <v>0</v>
      </c>
      <c r="S255" s="198">
        <v>0</v>
      </c>
      <c r="T255" s="19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0" t="s">
        <v>324</v>
      </c>
      <c r="AT255" s="200" t="s">
        <v>345</v>
      </c>
      <c r="AU255" s="200" t="s">
        <v>85</v>
      </c>
      <c r="AY255" s="18" t="s">
        <v>167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</v>
      </c>
      <c r="BK255" s="201">
        <f>ROUND(I255*H255,0)</f>
        <v>0</v>
      </c>
      <c r="BL255" s="18" t="s">
        <v>252</v>
      </c>
      <c r="BM255" s="200" t="s">
        <v>414</v>
      </c>
    </row>
    <row r="256" s="12" customFormat="1" ht="22.8" customHeight="1">
      <c r="A256" s="12"/>
      <c r="B256" s="175"/>
      <c r="C256" s="12"/>
      <c r="D256" s="176" t="s">
        <v>76</v>
      </c>
      <c r="E256" s="186" t="s">
        <v>415</v>
      </c>
      <c r="F256" s="186" t="s">
        <v>416</v>
      </c>
      <c r="G256" s="12"/>
      <c r="H256" s="12"/>
      <c r="I256" s="178"/>
      <c r="J256" s="187">
        <f>BK256</f>
        <v>0</v>
      </c>
      <c r="K256" s="12"/>
      <c r="L256" s="175"/>
      <c r="M256" s="180"/>
      <c r="N256" s="181"/>
      <c r="O256" s="181"/>
      <c r="P256" s="182">
        <f>SUM(P257:P294)</f>
        <v>0</v>
      </c>
      <c r="Q256" s="181"/>
      <c r="R256" s="182">
        <f>SUM(R257:R294)</f>
        <v>0.74335829710500001</v>
      </c>
      <c r="S256" s="181"/>
      <c r="T256" s="183">
        <f>SUM(T257:T294)</f>
        <v>0.52668800000000005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76" t="s">
        <v>85</v>
      </c>
      <c r="AT256" s="184" t="s">
        <v>76</v>
      </c>
      <c r="AU256" s="184" t="s">
        <v>8</v>
      </c>
      <c r="AY256" s="176" t="s">
        <v>167</v>
      </c>
      <c r="BK256" s="185">
        <f>SUM(BK257:BK294)</f>
        <v>0</v>
      </c>
    </row>
    <row r="257" s="2" customFormat="1" ht="24" customHeight="1">
      <c r="A257" s="37"/>
      <c r="B257" s="188"/>
      <c r="C257" s="189" t="s">
        <v>417</v>
      </c>
      <c r="D257" s="189" t="s">
        <v>169</v>
      </c>
      <c r="E257" s="190" t="s">
        <v>418</v>
      </c>
      <c r="F257" s="191" t="s">
        <v>419</v>
      </c>
      <c r="G257" s="192" t="s">
        <v>186</v>
      </c>
      <c r="H257" s="193">
        <v>0.621</v>
      </c>
      <c r="I257" s="194"/>
      <c r="J257" s="195">
        <f>ROUND(I257*H257,0)</f>
        <v>0</v>
      </c>
      <c r="K257" s="191" t="s">
        <v>173</v>
      </c>
      <c r="L257" s="38"/>
      <c r="M257" s="196" t="s">
        <v>1</v>
      </c>
      <c r="N257" s="197" t="s">
        <v>42</v>
      </c>
      <c r="O257" s="76"/>
      <c r="P257" s="198">
        <f>O257*H257</f>
        <v>0</v>
      </c>
      <c r="Q257" s="198">
        <v>0.00189</v>
      </c>
      <c r="R257" s="198">
        <f>Q257*H257</f>
        <v>0.00117369</v>
      </c>
      <c r="S257" s="198">
        <v>0</v>
      </c>
      <c r="T257" s="19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0" t="s">
        <v>252</v>
      </c>
      <c r="AT257" s="200" t="s">
        <v>169</v>
      </c>
      <c r="AU257" s="200" t="s">
        <v>85</v>
      </c>
      <c r="AY257" s="18" t="s">
        <v>167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8</v>
      </c>
      <c r="BK257" s="201">
        <f>ROUND(I257*H257,0)</f>
        <v>0</v>
      </c>
      <c r="BL257" s="18" t="s">
        <v>252</v>
      </c>
      <c r="BM257" s="200" t="s">
        <v>420</v>
      </c>
    </row>
    <row r="258" s="13" customFormat="1">
      <c r="A258" s="13"/>
      <c r="B258" s="202"/>
      <c r="C258" s="13"/>
      <c r="D258" s="203" t="s">
        <v>176</v>
      </c>
      <c r="E258" s="204" t="s">
        <v>1</v>
      </c>
      <c r="F258" s="205" t="s">
        <v>421</v>
      </c>
      <c r="G258" s="13"/>
      <c r="H258" s="206">
        <v>0.54000000000000004</v>
      </c>
      <c r="I258" s="207"/>
      <c r="J258" s="13"/>
      <c r="K258" s="13"/>
      <c r="L258" s="202"/>
      <c r="M258" s="208"/>
      <c r="N258" s="209"/>
      <c r="O258" s="209"/>
      <c r="P258" s="209"/>
      <c r="Q258" s="209"/>
      <c r="R258" s="209"/>
      <c r="S258" s="209"/>
      <c r="T258" s="21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4" t="s">
        <v>176</v>
      </c>
      <c r="AU258" s="204" t="s">
        <v>85</v>
      </c>
      <c r="AV258" s="13" t="s">
        <v>85</v>
      </c>
      <c r="AW258" s="13" t="s">
        <v>33</v>
      </c>
      <c r="AX258" s="13" t="s">
        <v>77</v>
      </c>
      <c r="AY258" s="204" t="s">
        <v>167</v>
      </c>
    </row>
    <row r="259" s="13" customFormat="1">
      <c r="A259" s="13"/>
      <c r="B259" s="202"/>
      <c r="C259" s="13"/>
      <c r="D259" s="203" t="s">
        <v>176</v>
      </c>
      <c r="E259" s="204" t="s">
        <v>1</v>
      </c>
      <c r="F259" s="205" t="s">
        <v>422</v>
      </c>
      <c r="G259" s="13"/>
      <c r="H259" s="206">
        <v>0.081000000000000003</v>
      </c>
      <c r="I259" s="207"/>
      <c r="J259" s="13"/>
      <c r="K259" s="13"/>
      <c r="L259" s="202"/>
      <c r="M259" s="208"/>
      <c r="N259" s="209"/>
      <c r="O259" s="209"/>
      <c r="P259" s="209"/>
      <c r="Q259" s="209"/>
      <c r="R259" s="209"/>
      <c r="S259" s="209"/>
      <c r="T259" s="21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4" t="s">
        <v>176</v>
      </c>
      <c r="AU259" s="204" t="s">
        <v>85</v>
      </c>
      <c r="AV259" s="13" t="s">
        <v>85</v>
      </c>
      <c r="AW259" s="13" t="s">
        <v>33</v>
      </c>
      <c r="AX259" s="13" t="s">
        <v>77</v>
      </c>
      <c r="AY259" s="204" t="s">
        <v>167</v>
      </c>
    </row>
    <row r="260" s="14" customFormat="1">
      <c r="A260" s="14"/>
      <c r="B260" s="211"/>
      <c r="C260" s="14"/>
      <c r="D260" s="203" t="s">
        <v>176</v>
      </c>
      <c r="E260" s="212" t="s">
        <v>1</v>
      </c>
      <c r="F260" s="213" t="s">
        <v>179</v>
      </c>
      <c r="G260" s="14"/>
      <c r="H260" s="214">
        <v>0.621</v>
      </c>
      <c r="I260" s="215"/>
      <c r="J260" s="14"/>
      <c r="K260" s="14"/>
      <c r="L260" s="211"/>
      <c r="M260" s="216"/>
      <c r="N260" s="217"/>
      <c r="O260" s="217"/>
      <c r="P260" s="217"/>
      <c r="Q260" s="217"/>
      <c r="R260" s="217"/>
      <c r="S260" s="217"/>
      <c r="T260" s="21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12" t="s">
        <v>176</v>
      </c>
      <c r="AU260" s="212" t="s">
        <v>85</v>
      </c>
      <c r="AV260" s="14" t="s">
        <v>86</v>
      </c>
      <c r="AW260" s="14" t="s">
        <v>33</v>
      </c>
      <c r="AX260" s="14" t="s">
        <v>8</v>
      </c>
      <c r="AY260" s="212" t="s">
        <v>167</v>
      </c>
    </row>
    <row r="261" s="2" customFormat="1" ht="16.5" customHeight="1">
      <c r="A261" s="37"/>
      <c r="B261" s="188"/>
      <c r="C261" s="189" t="s">
        <v>423</v>
      </c>
      <c r="D261" s="189" t="s">
        <v>169</v>
      </c>
      <c r="E261" s="190" t="s">
        <v>424</v>
      </c>
      <c r="F261" s="191" t="s">
        <v>425</v>
      </c>
      <c r="G261" s="192" t="s">
        <v>426</v>
      </c>
      <c r="H261" s="193">
        <v>4</v>
      </c>
      <c r="I261" s="194"/>
      <c r="J261" s="195">
        <f>ROUND(I261*H261,0)</f>
        <v>0</v>
      </c>
      <c r="K261" s="191" t="s">
        <v>173</v>
      </c>
      <c r="L261" s="38"/>
      <c r="M261" s="196" t="s">
        <v>1</v>
      </c>
      <c r="N261" s="197" t="s">
        <v>42</v>
      </c>
      <c r="O261" s="76"/>
      <c r="P261" s="198">
        <f>O261*H261</f>
        <v>0</v>
      </c>
      <c r="Q261" s="198">
        <v>0.0026700000000000001</v>
      </c>
      <c r="R261" s="198">
        <f>Q261*H261</f>
        <v>0.01068</v>
      </c>
      <c r="S261" s="198">
        <v>0</v>
      </c>
      <c r="T261" s="19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00" t="s">
        <v>252</v>
      </c>
      <c r="AT261" s="200" t="s">
        <v>169</v>
      </c>
      <c r="AU261" s="200" t="s">
        <v>85</v>
      </c>
      <c r="AY261" s="18" t="s">
        <v>167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</v>
      </c>
      <c r="BK261" s="201">
        <f>ROUND(I261*H261,0)</f>
        <v>0</v>
      </c>
      <c r="BL261" s="18" t="s">
        <v>252</v>
      </c>
      <c r="BM261" s="200" t="s">
        <v>427</v>
      </c>
    </row>
    <row r="262" s="13" customFormat="1">
      <c r="A262" s="13"/>
      <c r="B262" s="202"/>
      <c r="C262" s="13"/>
      <c r="D262" s="203" t="s">
        <v>176</v>
      </c>
      <c r="E262" s="204" t="s">
        <v>1</v>
      </c>
      <c r="F262" s="205" t="s">
        <v>174</v>
      </c>
      <c r="G262" s="13"/>
      <c r="H262" s="206">
        <v>4</v>
      </c>
      <c r="I262" s="207"/>
      <c r="J262" s="13"/>
      <c r="K262" s="13"/>
      <c r="L262" s="202"/>
      <c r="M262" s="208"/>
      <c r="N262" s="209"/>
      <c r="O262" s="209"/>
      <c r="P262" s="209"/>
      <c r="Q262" s="209"/>
      <c r="R262" s="209"/>
      <c r="S262" s="209"/>
      <c r="T262" s="21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4" t="s">
        <v>176</v>
      </c>
      <c r="AU262" s="204" t="s">
        <v>85</v>
      </c>
      <c r="AV262" s="13" t="s">
        <v>85</v>
      </c>
      <c r="AW262" s="13" t="s">
        <v>33</v>
      </c>
      <c r="AX262" s="13" t="s">
        <v>8</v>
      </c>
      <c r="AY262" s="204" t="s">
        <v>167</v>
      </c>
    </row>
    <row r="263" s="2" customFormat="1" ht="16.5" customHeight="1">
      <c r="A263" s="37"/>
      <c r="B263" s="188"/>
      <c r="C263" s="227" t="s">
        <v>428</v>
      </c>
      <c r="D263" s="227" t="s">
        <v>345</v>
      </c>
      <c r="E263" s="228" t="s">
        <v>429</v>
      </c>
      <c r="F263" s="229" t="s">
        <v>430</v>
      </c>
      <c r="G263" s="230" t="s">
        <v>426</v>
      </c>
      <c r="H263" s="231">
        <v>4</v>
      </c>
      <c r="I263" s="232"/>
      <c r="J263" s="233">
        <f>ROUND(I263*H263,0)</f>
        <v>0</v>
      </c>
      <c r="K263" s="229" t="s">
        <v>1</v>
      </c>
      <c r="L263" s="234"/>
      <c r="M263" s="235" t="s">
        <v>1</v>
      </c>
      <c r="N263" s="236" t="s">
        <v>42</v>
      </c>
      <c r="O263" s="76"/>
      <c r="P263" s="198">
        <f>O263*H263</f>
        <v>0</v>
      </c>
      <c r="Q263" s="198">
        <v>0.001</v>
      </c>
      <c r="R263" s="198">
        <f>Q263*H263</f>
        <v>0.0040000000000000001</v>
      </c>
      <c r="S263" s="198">
        <v>0</v>
      </c>
      <c r="T263" s="19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0" t="s">
        <v>324</v>
      </c>
      <c r="AT263" s="200" t="s">
        <v>345</v>
      </c>
      <c r="AU263" s="200" t="s">
        <v>85</v>
      </c>
      <c r="AY263" s="18" t="s">
        <v>167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</v>
      </c>
      <c r="BK263" s="201">
        <f>ROUND(I263*H263,0)</f>
        <v>0</v>
      </c>
      <c r="BL263" s="18" t="s">
        <v>252</v>
      </c>
      <c r="BM263" s="200" t="s">
        <v>431</v>
      </c>
    </row>
    <row r="264" s="2" customFormat="1" ht="24" customHeight="1">
      <c r="A264" s="37"/>
      <c r="B264" s="188"/>
      <c r="C264" s="189" t="s">
        <v>432</v>
      </c>
      <c r="D264" s="189" t="s">
        <v>169</v>
      </c>
      <c r="E264" s="190" t="s">
        <v>433</v>
      </c>
      <c r="F264" s="191" t="s">
        <v>434</v>
      </c>
      <c r="G264" s="192" t="s">
        <v>435</v>
      </c>
      <c r="H264" s="193">
        <v>11.199999999999999</v>
      </c>
      <c r="I264" s="194"/>
      <c r="J264" s="195">
        <f>ROUND(I264*H264,0)</f>
        <v>0</v>
      </c>
      <c r="K264" s="191" t="s">
        <v>173</v>
      </c>
      <c r="L264" s="38"/>
      <c r="M264" s="196" t="s">
        <v>1</v>
      </c>
      <c r="N264" s="197" t="s">
        <v>42</v>
      </c>
      <c r="O264" s="76"/>
      <c r="P264" s="198">
        <f>O264*H264</f>
        <v>0</v>
      </c>
      <c r="Q264" s="198">
        <v>0</v>
      </c>
      <c r="R264" s="198">
        <f>Q264*H264</f>
        <v>0</v>
      </c>
      <c r="S264" s="198">
        <v>0.012319999999999999</v>
      </c>
      <c r="T264" s="199">
        <f>S264*H264</f>
        <v>0.137984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00" t="s">
        <v>252</v>
      </c>
      <c r="AT264" s="200" t="s">
        <v>169</v>
      </c>
      <c r="AU264" s="200" t="s">
        <v>85</v>
      </c>
      <c r="AY264" s="18" t="s">
        <v>167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</v>
      </c>
      <c r="BK264" s="201">
        <f>ROUND(I264*H264,0)</f>
        <v>0</v>
      </c>
      <c r="BL264" s="18" t="s">
        <v>252</v>
      </c>
      <c r="BM264" s="200" t="s">
        <v>436</v>
      </c>
    </row>
    <row r="265" s="13" customFormat="1">
      <c r="A265" s="13"/>
      <c r="B265" s="202"/>
      <c r="C265" s="13"/>
      <c r="D265" s="203" t="s">
        <v>176</v>
      </c>
      <c r="E265" s="204" t="s">
        <v>1</v>
      </c>
      <c r="F265" s="205" t="s">
        <v>437</v>
      </c>
      <c r="G265" s="13"/>
      <c r="H265" s="206">
        <v>11.199999999999999</v>
      </c>
      <c r="I265" s="207"/>
      <c r="J265" s="13"/>
      <c r="K265" s="13"/>
      <c r="L265" s="202"/>
      <c r="M265" s="208"/>
      <c r="N265" s="209"/>
      <c r="O265" s="209"/>
      <c r="P265" s="209"/>
      <c r="Q265" s="209"/>
      <c r="R265" s="209"/>
      <c r="S265" s="209"/>
      <c r="T265" s="21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4" t="s">
        <v>176</v>
      </c>
      <c r="AU265" s="204" t="s">
        <v>85</v>
      </c>
      <c r="AV265" s="13" t="s">
        <v>85</v>
      </c>
      <c r="AW265" s="13" t="s">
        <v>33</v>
      </c>
      <c r="AX265" s="13" t="s">
        <v>8</v>
      </c>
      <c r="AY265" s="204" t="s">
        <v>167</v>
      </c>
    </row>
    <row r="266" s="2" customFormat="1" ht="24" customHeight="1">
      <c r="A266" s="37"/>
      <c r="B266" s="188"/>
      <c r="C266" s="189" t="s">
        <v>438</v>
      </c>
      <c r="D266" s="189" t="s">
        <v>169</v>
      </c>
      <c r="E266" s="190" t="s">
        <v>439</v>
      </c>
      <c r="F266" s="191" t="s">
        <v>440</v>
      </c>
      <c r="G266" s="192" t="s">
        <v>435</v>
      </c>
      <c r="H266" s="193">
        <v>7.2000000000000002</v>
      </c>
      <c r="I266" s="194"/>
      <c r="J266" s="195">
        <f>ROUND(I266*H266,0)</f>
        <v>0</v>
      </c>
      <c r="K266" s="191" t="s">
        <v>173</v>
      </c>
      <c r="L266" s="38"/>
      <c r="M266" s="196" t="s">
        <v>1</v>
      </c>
      <c r="N266" s="197" t="s">
        <v>42</v>
      </c>
      <c r="O266" s="76"/>
      <c r="P266" s="198">
        <f>O266*H266</f>
        <v>0</v>
      </c>
      <c r="Q266" s="198">
        <v>0</v>
      </c>
      <c r="R266" s="198">
        <f>Q266*H266</f>
        <v>0</v>
      </c>
      <c r="S266" s="198">
        <v>0.012319999999999999</v>
      </c>
      <c r="T266" s="199">
        <f>S266*H266</f>
        <v>0.088703999999999991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0" t="s">
        <v>252</v>
      </c>
      <c r="AT266" s="200" t="s">
        <v>169</v>
      </c>
      <c r="AU266" s="200" t="s">
        <v>85</v>
      </c>
      <c r="AY266" s="18" t="s">
        <v>167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8" t="s">
        <v>8</v>
      </c>
      <c r="BK266" s="201">
        <f>ROUND(I266*H266,0)</f>
        <v>0</v>
      </c>
      <c r="BL266" s="18" t="s">
        <v>252</v>
      </c>
      <c r="BM266" s="200" t="s">
        <v>441</v>
      </c>
    </row>
    <row r="267" s="13" customFormat="1">
      <c r="A267" s="13"/>
      <c r="B267" s="202"/>
      <c r="C267" s="13"/>
      <c r="D267" s="203" t="s">
        <v>176</v>
      </c>
      <c r="E267" s="204" t="s">
        <v>1</v>
      </c>
      <c r="F267" s="205" t="s">
        <v>442</v>
      </c>
      <c r="G267" s="13"/>
      <c r="H267" s="206">
        <v>7.2000000000000002</v>
      </c>
      <c r="I267" s="207"/>
      <c r="J267" s="13"/>
      <c r="K267" s="13"/>
      <c r="L267" s="202"/>
      <c r="M267" s="208"/>
      <c r="N267" s="209"/>
      <c r="O267" s="209"/>
      <c r="P267" s="209"/>
      <c r="Q267" s="209"/>
      <c r="R267" s="209"/>
      <c r="S267" s="209"/>
      <c r="T267" s="21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4" t="s">
        <v>176</v>
      </c>
      <c r="AU267" s="204" t="s">
        <v>85</v>
      </c>
      <c r="AV267" s="13" t="s">
        <v>85</v>
      </c>
      <c r="AW267" s="13" t="s">
        <v>33</v>
      </c>
      <c r="AX267" s="13" t="s">
        <v>8</v>
      </c>
      <c r="AY267" s="204" t="s">
        <v>167</v>
      </c>
    </row>
    <row r="268" s="2" customFormat="1" ht="24" customHeight="1">
      <c r="A268" s="37"/>
      <c r="B268" s="188"/>
      <c r="C268" s="189" t="s">
        <v>443</v>
      </c>
      <c r="D268" s="189" t="s">
        <v>169</v>
      </c>
      <c r="E268" s="190" t="s">
        <v>444</v>
      </c>
      <c r="F268" s="191" t="s">
        <v>445</v>
      </c>
      <c r="G268" s="192" t="s">
        <v>435</v>
      </c>
      <c r="H268" s="193">
        <v>28.100000000000001</v>
      </c>
      <c r="I268" s="194"/>
      <c r="J268" s="195">
        <f>ROUND(I268*H268,0)</f>
        <v>0</v>
      </c>
      <c r="K268" s="191" t="s">
        <v>173</v>
      </c>
      <c r="L268" s="38"/>
      <c r="M268" s="196" t="s">
        <v>1</v>
      </c>
      <c r="N268" s="197" t="s">
        <v>42</v>
      </c>
      <c r="O268" s="76"/>
      <c r="P268" s="198">
        <f>O268*H268</f>
        <v>0</v>
      </c>
      <c r="Q268" s="198">
        <v>0</v>
      </c>
      <c r="R268" s="198">
        <f>Q268*H268</f>
        <v>0</v>
      </c>
      <c r="S268" s="198">
        <v>0</v>
      </c>
      <c r="T268" s="19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00" t="s">
        <v>252</v>
      </c>
      <c r="AT268" s="200" t="s">
        <v>169</v>
      </c>
      <c r="AU268" s="200" t="s">
        <v>85</v>
      </c>
      <c r="AY268" s="18" t="s">
        <v>167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8" t="s">
        <v>8</v>
      </c>
      <c r="BK268" s="201">
        <f>ROUND(I268*H268,0)</f>
        <v>0</v>
      </c>
      <c r="BL268" s="18" t="s">
        <v>252</v>
      </c>
      <c r="BM268" s="200" t="s">
        <v>446</v>
      </c>
    </row>
    <row r="269" s="13" customFormat="1">
      <c r="A269" s="13"/>
      <c r="B269" s="202"/>
      <c r="C269" s="13"/>
      <c r="D269" s="203" t="s">
        <v>176</v>
      </c>
      <c r="E269" s="204" t="s">
        <v>1</v>
      </c>
      <c r="F269" s="205" t="s">
        <v>447</v>
      </c>
      <c r="G269" s="13"/>
      <c r="H269" s="206">
        <v>5</v>
      </c>
      <c r="I269" s="207"/>
      <c r="J269" s="13"/>
      <c r="K269" s="13"/>
      <c r="L269" s="202"/>
      <c r="M269" s="208"/>
      <c r="N269" s="209"/>
      <c r="O269" s="209"/>
      <c r="P269" s="209"/>
      <c r="Q269" s="209"/>
      <c r="R269" s="209"/>
      <c r="S269" s="209"/>
      <c r="T269" s="21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04" t="s">
        <v>176</v>
      </c>
      <c r="AU269" s="204" t="s">
        <v>85</v>
      </c>
      <c r="AV269" s="13" t="s">
        <v>85</v>
      </c>
      <c r="AW269" s="13" t="s">
        <v>33</v>
      </c>
      <c r="AX269" s="13" t="s">
        <v>77</v>
      </c>
      <c r="AY269" s="204" t="s">
        <v>167</v>
      </c>
    </row>
    <row r="270" s="13" customFormat="1">
      <c r="A270" s="13"/>
      <c r="B270" s="202"/>
      <c r="C270" s="13"/>
      <c r="D270" s="203" t="s">
        <v>176</v>
      </c>
      <c r="E270" s="204" t="s">
        <v>1</v>
      </c>
      <c r="F270" s="205" t="s">
        <v>448</v>
      </c>
      <c r="G270" s="13"/>
      <c r="H270" s="206">
        <v>23.100000000000001</v>
      </c>
      <c r="I270" s="207"/>
      <c r="J270" s="13"/>
      <c r="K270" s="13"/>
      <c r="L270" s="202"/>
      <c r="M270" s="208"/>
      <c r="N270" s="209"/>
      <c r="O270" s="209"/>
      <c r="P270" s="209"/>
      <c r="Q270" s="209"/>
      <c r="R270" s="209"/>
      <c r="S270" s="209"/>
      <c r="T270" s="21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4" t="s">
        <v>176</v>
      </c>
      <c r="AU270" s="204" t="s">
        <v>85</v>
      </c>
      <c r="AV270" s="13" t="s">
        <v>85</v>
      </c>
      <c r="AW270" s="13" t="s">
        <v>33</v>
      </c>
      <c r="AX270" s="13" t="s">
        <v>77</v>
      </c>
      <c r="AY270" s="204" t="s">
        <v>167</v>
      </c>
    </row>
    <row r="271" s="14" customFormat="1">
      <c r="A271" s="14"/>
      <c r="B271" s="211"/>
      <c r="C271" s="14"/>
      <c r="D271" s="203" t="s">
        <v>176</v>
      </c>
      <c r="E271" s="212" t="s">
        <v>96</v>
      </c>
      <c r="F271" s="213" t="s">
        <v>179</v>
      </c>
      <c r="G271" s="14"/>
      <c r="H271" s="214">
        <v>28.100000000000001</v>
      </c>
      <c r="I271" s="215"/>
      <c r="J271" s="14"/>
      <c r="K271" s="14"/>
      <c r="L271" s="211"/>
      <c r="M271" s="216"/>
      <c r="N271" s="217"/>
      <c r="O271" s="217"/>
      <c r="P271" s="217"/>
      <c r="Q271" s="217"/>
      <c r="R271" s="217"/>
      <c r="S271" s="217"/>
      <c r="T271" s="21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12" t="s">
        <v>176</v>
      </c>
      <c r="AU271" s="212" t="s">
        <v>85</v>
      </c>
      <c r="AV271" s="14" t="s">
        <v>86</v>
      </c>
      <c r="AW271" s="14" t="s">
        <v>33</v>
      </c>
      <c r="AX271" s="14" t="s">
        <v>8</v>
      </c>
      <c r="AY271" s="212" t="s">
        <v>167</v>
      </c>
    </row>
    <row r="272" s="2" customFormat="1" ht="24" customHeight="1">
      <c r="A272" s="37"/>
      <c r="B272" s="188"/>
      <c r="C272" s="189" t="s">
        <v>449</v>
      </c>
      <c r="D272" s="189" t="s">
        <v>169</v>
      </c>
      <c r="E272" s="190" t="s">
        <v>450</v>
      </c>
      <c r="F272" s="191" t="s">
        <v>451</v>
      </c>
      <c r="G272" s="192" t="s">
        <v>435</v>
      </c>
      <c r="H272" s="193">
        <v>2.7999999999999998</v>
      </c>
      <c r="I272" s="194"/>
      <c r="J272" s="195">
        <f>ROUND(I272*H272,0)</f>
        <v>0</v>
      </c>
      <c r="K272" s="191" t="s">
        <v>173</v>
      </c>
      <c r="L272" s="38"/>
      <c r="M272" s="196" t="s">
        <v>1</v>
      </c>
      <c r="N272" s="197" t="s">
        <v>42</v>
      </c>
      <c r="O272" s="76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00" t="s">
        <v>252</v>
      </c>
      <c r="AT272" s="200" t="s">
        <v>169</v>
      </c>
      <c r="AU272" s="200" t="s">
        <v>85</v>
      </c>
      <c r="AY272" s="18" t="s">
        <v>167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</v>
      </c>
      <c r="BK272" s="201">
        <f>ROUND(I272*H272,0)</f>
        <v>0</v>
      </c>
      <c r="BL272" s="18" t="s">
        <v>252</v>
      </c>
      <c r="BM272" s="200" t="s">
        <v>452</v>
      </c>
    </row>
    <row r="273" s="13" customFormat="1">
      <c r="A273" s="13"/>
      <c r="B273" s="202"/>
      <c r="C273" s="13"/>
      <c r="D273" s="203" t="s">
        <v>176</v>
      </c>
      <c r="E273" s="204" t="s">
        <v>99</v>
      </c>
      <c r="F273" s="205" t="s">
        <v>453</v>
      </c>
      <c r="G273" s="13"/>
      <c r="H273" s="206">
        <v>2.7999999999999998</v>
      </c>
      <c r="I273" s="207"/>
      <c r="J273" s="13"/>
      <c r="K273" s="13"/>
      <c r="L273" s="202"/>
      <c r="M273" s="208"/>
      <c r="N273" s="209"/>
      <c r="O273" s="209"/>
      <c r="P273" s="209"/>
      <c r="Q273" s="209"/>
      <c r="R273" s="209"/>
      <c r="S273" s="209"/>
      <c r="T273" s="21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4" t="s">
        <v>176</v>
      </c>
      <c r="AU273" s="204" t="s">
        <v>85</v>
      </c>
      <c r="AV273" s="13" t="s">
        <v>85</v>
      </c>
      <c r="AW273" s="13" t="s">
        <v>33</v>
      </c>
      <c r="AX273" s="13" t="s">
        <v>8</v>
      </c>
      <c r="AY273" s="204" t="s">
        <v>167</v>
      </c>
    </row>
    <row r="274" s="2" customFormat="1" ht="24" customHeight="1">
      <c r="A274" s="37"/>
      <c r="B274" s="188"/>
      <c r="C274" s="189" t="s">
        <v>454</v>
      </c>
      <c r="D274" s="189" t="s">
        <v>169</v>
      </c>
      <c r="E274" s="190" t="s">
        <v>455</v>
      </c>
      <c r="F274" s="191" t="s">
        <v>456</v>
      </c>
      <c r="G274" s="192" t="s">
        <v>172</v>
      </c>
      <c r="H274" s="193">
        <v>17.510000000000002</v>
      </c>
      <c r="I274" s="194"/>
      <c r="J274" s="195">
        <f>ROUND(I274*H274,0)</f>
        <v>0</v>
      </c>
      <c r="K274" s="191" t="s">
        <v>173</v>
      </c>
      <c r="L274" s="38"/>
      <c r="M274" s="196" t="s">
        <v>1</v>
      </c>
      <c r="N274" s="197" t="s">
        <v>42</v>
      </c>
      <c r="O274" s="76"/>
      <c r="P274" s="198">
        <f>O274*H274</f>
        <v>0</v>
      </c>
      <c r="Q274" s="198">
        <v>0.014231499999999999</v>
      </c>
      <c r="R274" s="198">
        <f>Q274*H274</f>
        <v>0.24919356500000001</v>
      </c>
      <c r="S274" s="198">
        <v>0</v>
      </c>
      <c r="T274" s="19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00" t="s">
        <v>252</v>
      </c>
      <c r="AT274" s="200" t="s">
        <v>169</v>
      </c>
      <c r="AU274" s="200" t="s">
        <v>85</v>
      </c>
      <c r="AY274" s="18" t="s">
        <v>167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8</v>
      </c>
      <c r="BK274" s="201">
        <f>ROUND(I274*H274,0)</f>
        <v>0</v>
      </c>
      <c r="BL274" s="18" t="s">
        <v>252</v>
      </c>
      <c r="BM274" s="200" t="s">
        <v>457</v>
      </c>
    </row>
    <row r="275" s="13" customFormat="1">
      <c r="A275" s="13"/>
      <c r="B275" s="202"/>
      <c r="C275" s="13"/>
      <c r="D275" s="203" t="s">
        <v>176</v>
      </c>
      <c r="E275" s="204" t="s">
        <v>458</v>
      </c>
      <c r="F275" s="205" t="s">
        <v>342</v>
      </c>
      <c r="G275" s="13"/>
      <c r="H275" s="206">
        <v>17.510000000000002</v>
      </c>
      <c r="I275" s="207"/>
      <c r="J275" s="13"/>
      <c r="K275" s="13"/>
      <c r="L275" s="202"/>
      <c r="M275" s="208"/>
      <c r="N275" s="209"/>
      <c r="O275" s="209"/>
      <c r="P275" s="209"/>
      <c r="Q275" s="209"/>
      <c r="R275" s="209"/>
      <c r="S275" s="209"/>
      <c r="T275" s="21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04" t="s">
        <v>176</v>
      </c>
      <c r="AU275" s="204" t="s">
        <v>85</v>
      </c>
      <c r="AV275" s="13" t="s">
        <v>85</v>
      </c>
      <c r="AW275" s="13" t="s">
        <v>33</v>
      </c>
      <c r="AX275" s="13" t="s">
        <v>8</v>
      </c>
      <c r="AY275" s="204" t="s">
        <v>167</v>
      </c>
    </row>
    <row r="276" s="2" customFormat="1" ht="24" customHeight="1">
      <c r="A276" s="37"/>
      <c r="B276" s="188"/>
      <c r="C276" s="189" t="s">
        <v>459</v>
      </c>
      <c r="D276" s="189" t="s">
        <v>169</v>
      </c>
      <c r="E276" s="190" t="s">
        <v>460</v>
      </c>
      <c r="F276" s="191" t="s">
        <v>461</v>
      </c>
      <c r="G276" s="192" t="s">
        <v>172</v>
      </c>
      <c r="H276" s="193">
        <v>4.4000000000000004</v>
      </c>
      <c r="I276" s="194"/>
      <c r="J276" s="195">
        <f>ROUND(I276*H276,0)</f>
        <v>0</v>
      </c>
      <c r="K276" s="191" t="s">
        <v>173</v>
      </c>
      <c r="L276" s="38"/>
      <c r="M276" s="196" t="s">
        <v>1</v>
      </c>
      <c r="N276" s="197" t="s">
        <v>42</v>
      </c>
      <c r="O276" s="76"/>
      <c r="P276" s="198">
        <f>O276*H276</f>
        <v>0</v>
      </c>
      <c r="Q276" s="198">
        <v>0.014383</v>
      </c>
      <c r="R276" s="198">
        <f>Q276*H276</f>
        <v>0.0632852</v>
      </c>
      <c r="S276" s="198">
        <v>0</v>
      </c>
      <c r="T276" s="19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0" t="s">
        <v>252</v>
      </c>
      <c r="AT276" s="200" t="s">
        <v>169</v>
      </c>
      <c r="AU276" s="200" t="s">
        <v>85</v>
      </c>
      <c r="AY276" s="18" t="s">
        <v>167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18" t="s">
        <v>8</v>
      </c>
      <c r="BK276" s="201">
        <f>ROUND(I276*H276,0)</f>
        <v>0</v>
      </c>
      <c r="BL276" s="18" t="s">
        <v>252</v>
      </c>
      <c r="BM276" s="200" t="s">
        <v>462</v>
      </c>
    </row>
    <row r="277" s="13" customFormat="1">
      <c r="A277" s="13"/>
      <c r="B277" s="202"/>
      <c r="C277" s="13"/>
      <c r="D277" s="203" t="s">
        <v>176</v>
      </c>
      <c r="E277" s="204" t="s">
        <v>463</v>
      </c>
      <c r="F277" s="205" t="s">
        <v>343</v>
      </c>
      <c r="G277" s="13"/>
      <c r="H277" s="206">
        <v>4.4000000000000004</v>
      </c>
      <c r="I277" s="207"/>
      <c r="J277" s="13"/>
      <c r="K277" s="13"/>
      <c r="L277" s="202"/>
      <c r="M277" s="208"/>
      <c r="N277" s="209"/>
      <c r="O277" s="209"/>
      <c r="P277" s="209"/>
      <c r="Q277" s="209"/>
      <c r="R277" s="209"/>
      <c r="S277" s="209"/>
      <c r="T277" s="21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4" t="s">
        <v>176</v>
      </c>
      <c r="AU277" s="204" t="s">
        <v>85</v>
      </c>
      <c r="AV277" s="13" t="s">
        <v>85</v>
      </c>
      <c r="AW277" s="13" t="s">
        <v>33</v>
      </c>
      <c r="AX277" s="13" t="s">
        <v>8</v>
      </c>
      <c r="AY277" s="204" t="s">
        <v>167</v>
      </c>
    </row>
    <row r="278" s="2" customFormat="1" ht="16.5" customHeight="1">
      <c r="A278" s="37"/>
      <c r="B278" s="188"/>
      <c r="C278" s="189" t="s">
        <v>464</v>
      </c>
      <c r="D278" s="189" t="s">
        <v>169</v>
      </c>
      <c r="E278" s="190" t="s">
        <v>465</v>
      </c>
      <c r="F278" s="191" t="s">
        <v>466</v>
      </c>
      <c r="G278" s="192" t="s">
        <v>172</v>
      </c>
      <c r="H278" s="193">
        <v>20</v>
      </c>
      <c r="I278" s="194"/>
      <c r="J278" s="195">
        <f>ROUND(I278*H278,0)</f>
        <v>0</v>
      </c>
      <c r="K278" s="191" t="s">
        <v>173</v>
      </c>
      <c r="L278" s="38"/>
      <c r="M278" s="196" t="s">
        <v>1</v>
      </c>
      <c r="N278" s="197" t="s">
        <v>42</v>
      </c>
      <c r="O278" s="76"/>
      <c r="P278" s="198">
        <f>O278*H278</f>
        <v>0</v>
      </c>
      <c r="Q278" s="198">
        <v>0</v>
      </c>
      <c r="R278" s="198">
        <f>Q278*H278</f>
        <v>0</v>
      </c>
      <c r="S278" s="198">
        <v>0.014999999999999999</v>
      </c>
      <c r="T278" s="199">
        <f>S278*H278</f>
        <v>0.29999999999999999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0" t="s">
        <v>252</v>
      </c>
      <c r="AT278" s="200" t="s">
        <v>169</v>
      </c>
      <c r="AU278" s="200" t="s">
        <v>85</v>
      </c>
      <c r="AY278" s="18" t="s">
        <v>167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8" t="s">
        <v>8</v>
      </c>
      <c r="BK278" s="201">
        <f>ROUND(I278*H278,0)</f>
        <v>0</v>
      </c>
      <c r="BL278" s="18" t="s">
        <v>252</v>
      </c>
      <c r="BM278" s="200" t="s">
        <v>467</v>
      </c>
    </row>
    <row r="279" s="13" customFormat="1">
      <c r="A279" s="13"/>
      <c r="B279" s="202"/>
      <c r="C279" s="13"/>
      <c r="D279" s="203" t="s">
        <v>176</v>
      </c>
      <c r="E279" s="204" t="s">
        <v>1</v>
      </c>
      <c r="F279" s="205" t="s">
        <v>468</v>
      </c>
      <c r="G279" s="13"/>
      <c r="H279" s="206">
        <v>20</v>
      </c>
      <c r="I279" s="207"/>
      <c r="J279" s="13"/>
      <c r="K279" s="13"/>
      <c r="L279" s="202"/>
      <c r="M279" s="208"/>
      <c r="N279" s="209"/>
      <c r="O279" s="209"/>
      <c r="P279" s="209"/>
      <c r="Q279" s="209"/>
      <c r="R279" s="209"/>
      <c r="S279" s="209"/>
      <c r="T279" s="21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04" t="s">
        <v>176</v>
      </c>
      <c r="AU279" s="204" t="s">
        <v>85</v>
      </c>
      <c r="AV279" s="13" t="s">
        <v>85</v>
      </c>
      <c r="AW279" s="13" t="s">
        <v>33</v>
      </c>
      <c r="AX279" s="13" t="s">
        <v>77</v>
      </c>
      <c r="AY279" s="204" t="s">
        <v>167</v>
      </c>
    </row>
    <row r="280" s="14" customFormat="1">
      <c r="A280" s="14"/>
      <c r="B280" s="211"/>
      <c r="C280" s="14"/>
      <c r="D280" s="203" t="s">
        <v>176</v>
      </c>
      <c r="E280" s="212" t="s">
        <v>1</v>
      </c>
      <c r="F280" s="213" t="s">
        <v>179</v>
      </c>
      <c r="G280" s="14"/>
      <c r="H280" s="214">
        <v>20</v>
      </c>
      <c r="I280" s="215"/>
      <c r="J280" s="14"/>
      <c r="K280" s="14"/>
      <c r="L280" s="211"/>
      <c r="M280" s="216"/>
      <c r="N280" s="217"/>
      <c r="O280" s="217"/>
      <c r="P280" s="217"/>
      <c r="Q280" s="217"/>
      <c r="R280" s="217"/>
      <c r="S280" s="217"/>
      <c r="T280" s="21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12" t="s">
        <v>176</v>
      </c>
      <c r="AU280" s="212" t="s">
        <v>85</v>
      </c>
      <c r="AV280" s="14" t="s">
        <v>86</v>
      </c>
      <c r="AW280" s="14" t="s">
        <v>33</v>
      </c>
      <c r="AX280" s="14" t="s">
        <v>8</v>
      </c>
      <c r="AY280" s="212" t="s">
        <v>167</v>
      </c>
    </row>
    <row r="281" s="2" customFormat="1" ht="24" customHeight="1">
      <c r="A281" s="37"/>
      <c r="B281" s="188"/>
      <c r="C281" s="189" t="s">
        <v>469</v>
      </c>
      <c r="D281" s="189" t="s">
        <v>169</v>
      </c>
      <c r="E281" s="190" t="s">
        <v>470</v>
      </c>
      <c r="F281" s="191" t="s">
        <v>471</v>
      </c>
      <c r="G281" s="192" t="s">
        <v>186</v>
      </c>
      <c r="H281" s="193">
        <v>0.621</v>
      </c>
      <c r="I281" s="194"/>
      <c r="J281" s="195">
        <f>ROUND(I281*H281,0)</f>
        <v>0</v>
      </c>
      <c r="K281" s="191" t="s">
        <v>173</v>
      </c>
      <c r="L281" s="38"/>
      <c r="M281" s="196" t="s">
        <v>1</v>
      </c>
      <c r="N281" s="197" t="s">
        <v>42</v>
      </c>
      <c r="O281" s="76"/>
      <c r="P281" s="198">
        <f>O281*H281</f>
        <v>0</v>
      </c>
      <c r="Q281" s="198">
        <v>0.023367804999999998</v>
      </c>
      <c r="R281" s="198">
        <f>Q281*H281</f>
        <v>0.014511406905</v>
      </c>
      <c r="S281" s="198">
        <v>0</v>
      </c>
      <c r="T281" s="19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0" t="s">
        <v>252</v>
      </c>
      <c r="AT281" s="200" t="s">
        <v>169</v>
      </c>
      <c r="AU281" s="200" t="s">
        <v>85</v>
      </c>
      <c r="AY281" s="18" t="s">
        <v>167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</v>
      </c>
      <c r="BK281" s="201">
        <f>ROUND(I281*H281,0)</f>
        <v>0</v>
      </c>
      <c r="BL281" s="18" t="s">
        <v>252</v>
      </c>
      <c r="BM281" s="200" t="s">
        <v>472</v>
      </c>
    </row>
    <row r="282" s="13" customFormat="1">
      <c r="A282" s="13"/>
      <c r="B282" s="202"/>
      <c r="C282" s="13"/>
      <c r="D282" s="203" t="s">
        <v>176</v>
      </c>
      <c r="E282" s="204" t="s">
        <v>1</v>
      </c>
      <c r="F282" s="205" t="s">
        <v>421</v>
      </c>
      <c r="G282" s="13"/>
      <c r="H282" s="206">
        <v>0.54000000000000004</v>
      </c>
      <c r="I282" s="207"/>
      <c r="J282" s="13"/>
      <c r="K282" s="13"/>
      <c r="L282" s="202"/>
      <c r="M282" s="208"/>
      <c r="N282" s="209"/>
      <c r="O282" s="209"/>
      <c r="P282" s="209"/>
      <c r="Q282" s="209"/>
      <c r="R282" s="209"/>
      <c r="S282" s="209"/>
      <c r="T282" s="21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4" t="s">
        <v>176</v>
      </c>
      <c r="AU282" s="204" t="s">
        <v>85</v>
      </c>
      <c r="AV282" s="13" t="s">
        <v>85</v>
      </c>
      <c r="AW282" s="13" t="s">
        <v>33</v>
      </c>
      <c r="AX282" s="13" t="s">
        <v>77</v>
      </c>
      <c r="AY282" s="204" t="s">
        <v>167</v>
      </c>
    </row>
    <row r="283" s="13" customFormat="1">
      <c r="A283" s="13"/>
      <c r="B283" s="202"/>
      <c r="C283" s="13"/>
      <c r="D283" s="203" t="s">
        <v>176</v>
      </c>
      <c r="E283" s="204" t="s">
        <v>1</v>
      </c>
      <c r="F283" s="205" t="s">
        <v>422</v>
      </c>
      <c r="G283" s="13"/>
      <c r="H283" s="206">
        <v>0.081000000000000003</v>
      </c>
      <c r="I283" s="207"/>
      <c r="J283" s="13"/>
      <c r="K283" s="13"/>
      <c r="L283" s="202"/>
      <c r="M283" s="208"/>
      <c r="N283" s="209"/>
      <c r="O283" s="209"/>
      <c r="P283" s="209"/>
      <c r="Q283" s="209"/>
      <c r="R283" s="209"/>
      <c r="S283" s="209"/>
      <c r="T283" s="21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04" t="s">
        <v>176</v>
      </c>
      <c r="AU283" s="204" t="s">
        <v>85</v>
      </c>
      <c r="AV283" s="13" t="s">
        <v>85</v>
      </c>
      <c r="AW283" s="13" t="s">
        <v>33</v>
      </c>
      <c r="AX283" s="13" t="s">
        <v>77</v>
      </c>
      <c r="AY283" s="204" t="s">
        <v>167</v>
      </c>
    </row>
    <row r="284" s="14" customFormat="1">
      <c r="A284" s="14"/>
      <c r="B284" s="211"/>
      <c r="C284" s="14"/>
      <c r="D284" s="203" t="s">
        <v>176</v>
      </c>
      <c r="E284" s="212" t="s">
        <v>1</v>
      </c>
      <c r="F284" s="213" t="s">
        <v>179</v>
      </c>
      <c r="G284" s="14"/>
      <c r="H284" s="214">
        <v>0.621</v>
      </c>
      <c r="I284" s="215"/>
      <c r="J284" s="14"/>
      <c r="K284" s="14"/>
      <c r="L284" s="211"/>
      <c r="M284" s="216"/>
      <c r="N284" s="217"/>
      <c r="O284" s="217"/>
      <c r="P284" s="217"/>
      <c r="Q284" s="217"/>
      <c r="R284" s="217"/>
      <c r="S284" s="217"/>
      <c r="T284" s="21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12" t="s">
        <v>176</v>
      </c>
      <c r="AU284" s="212" t="s">
        <v>85</v>
      </c>
      <c r="AV284" s="14" t="s">
        <v>86</v>
      </c>
      <c r="AW284" s="14" t="s">
        <v>33</v>
      </c>
      <c r="AX284" s="14" t="s">
        <v>8</v>
      </c>
      <c r="AY284" s="212" t="s">
        <v>167</v>
      </c>
    </row>
    <row r="285" s="2" customFormat="1" ht="16.5" customHeight="1">
      <c r="A285" s="37"/>
      <c r="B285" s="188"/>
      <c r="C285" s="227" t="s">
        <v>473</v>
      </c>
      <c r="D285" s="227" t="s">
        <v>345</v>
      </c>
      <c r="E285" s="228" t="s">
        <v>474</v>
      </c>
      <c r="F285" s="229" t="s">
        <v>475</v>
      </c>
      <c r="G285" s="230" t="s">
        <v>186</v>
      </c>
      <c r="H285" s="231">
        <v>0.68200000000000005</v>
      </c>
      <c r="I285" s="232"/>
      <c r="J285" s="233">
        <f>ROUND(I285*H285,0)</f>
        <v>0</v>
      </c>
      <c r="K285" s="229" t="s">
        <v>173</v>
      </c>
      <c r="L285" s="234"/>
      <c r="M285" s="235" t="s">
        <v>1</v>
      </c>
      <c r="N285" s="236" t="s">
        <v>42</v>
      </c>
      <c r="O285" s="76"/>
      <c r="P285" s="198">
        <f>O285*H285</f>
        <v>0</v>
      </c>
      <c r="Q285" s="198">
        <v>0.55000000000000004</v>
      </c>
      <c r="R285" s="198">
        <f>Q285*H285</f>
        <v>0.37510000000000004</v>
      </c>
      <c r="S285" s="198">
        <v>0</v>
      </c>
      <c r="T285" s="19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00" t="s">
        <v>324</v>
      </c>
      <c r="AT285" s="200" t="s">
        <v>345</v>
      </c>
      <c r="AU285" s="200" t="s">
        <v>85</v>
      </c>
      <c r="AY285" s="18" t="s">
        <v>167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8" t="s">
        <v>8</v>
      </c>
      <c r="BK285" s="201">
        <f>ROUND(I285*H285,0)</f>
        <v>0</v>
      </c>
      <c r="BL285" s="18" t="s">
        <v>252</v>
      </c>
      <c r="BM285" s="200" t="s">
        <v>476</v>
      </c>
    </row>
    <row r="286" s="13" customFormat="1">
      <c r="A286" s="13"/>
      <c r="B286" s="202"/>
      <c r="C286" s="13"/>
      <c r="D286" s="203" t="s">
        <v>176</v>
      </c>
      <c r="E286" s="204" t="s">
        <v>1</v>
      </c>
      <c r="F286" s="205" t="s">
        <v>477</v>
      </c>
      <c r="G286" s="13"/>
      <c r="H286" s="206">
        <v>0.59299999999999997</v>
      </c>
      <c r="I286" s="207"/>
      <c r="J286" s="13"/>
      <c r="K286" s="13"/>
      <c r="L286" s="202"/>
      <c r="M286" s="208"/>
      <c r="N286" s="209"/>
      <c r="O286" s="209"/>
      <c r="P286" s="209"/>
      <c r="Q286" s="209"/>
      <c r="R286" s="209"/>
      <c r="S286" s="209"/>
      <c r="T286" s="21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4" t="s">
        <v>176</v>
      </c>
      <c r="AU286" s="204" t="s">
        <v>85</v>
      </c>
      <c r="AV286" s="13" t="s">
        <v>85</v>
      </c>
      <c r="AW286" s="13" t="s">
        <v>33</v>
      </c>
      <c r="AX286" s="13" t="s">
        <v>77</v>
      </c>
      <c r="AY286" s="204" t="s">
        <v>167</v>
      </c>
    </row>
    <row r="287" s="13" customFormat="1">
      <c r="A287" s="13"/>
      <c r="B287" s="202"/>
      <c r="C287" s="13"/>
      <c r="D287" s="203" t="s">
        <v>176</v>
      </c>
      <c r="E287" s="204" t="s">
        <v>1</v>
      </c>
      <c r="F287" s="205" t="s">
        <v>478</v>
      </c>
      <c r="G287" s="13"/>
      <c r="H287" s="206">
        <v>0.088999999999999996</v>
      </c>
      <c r="I287" s="207"/>
      <c r="J287" s="13"/>
      <c r="K287" s="13"/>
      <c r="L287" s="202"/>
      <c r="M287" s="208"/>
      <c r="N287" s="209"/>
      <c r="O287" s="209"/>
      <c r="P287" s="209"/>
      <c r="Q287" s="209"/>
      <c r="R287" s="209"/>
      <c r="S287" s="209"/>
      <c r="T287" s="21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04" t="s">
        <v>176</v>
      </c>
      <c r="AU287" s="204" t="s">
        <v>85</v>
      </c>
      <c r="AV287" s="13" t="s">
        <v>85</v>
      </c>
      <c r="AW287" s="13" t="s">
        <v>33</v>
      </c>
      <c r="AX287" s="13" t="s">
        <v>77</v>
      </c>
      <c r="AY287" s="204" t="s">
        <v>167</v>
      </c>
    </row>
    <row r="288" s="14" customFormat="1">
      <c r="A288" s="14"/>
      <c r="B288" s="211"/>
      <c r="C288" s="14"/>
      <c r="D288" s="203" t="s">
        <v>176</v>
      </c>
      <c r="E288" s="212" t="s">
        <v>1</v>
      </c>
      <c r="F288" s="213" t="s">
        <v>179</v>
      </c>
      <c r="G288" s="14"/>
      <c r="H288" s="214">
        <v>0.68199999999999994</v>
      </c>
      <c r="I288" s="215"/>
      <c r="J288" s="14"/>
      <c r="K288" s="14"/>
      <c r="L288" s="211"/>
      <c r="M288" s="216"/>
      <c r="N288" s="217"/>
      <c r="O288" s="217"/>
      <c r="P288" s="217"/>
      <c r="Q288" s="217"/>
      <c r="R288" s="217"/>
      <c r="S288" s="217"/>
      <c r="T288" s="21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12" t="s">
        <v>176</v>
      </c>
      <c r="AU288" s="212" t="s">
        <v>85</v>
      </c>
      <c r="AV288" s="14" t="s">
        <v>86</v>
      </c>
      <c r="AW288" s="14" t="s">
        <v>33</v>
      </c>
      <c r="AX288" s="14" t="s">
        <v>8</v>
      </c>
      <c r="AY288" s="212" t="s">
        <v>167</v>
      </c>
    </row>
    <row r="289" s="2" customFormat="1" ht="16.5" customHeight="1">
      <c r="A289" s="37"/>
      <c r="B289" s="188"/>
      <c r="C289" s="189" t="s">
        <v>479</v>
      </c>
      <c r="D289" s="189" t="s">
        <v>169</v>
      </c>
      <c r="E289" s="190" t="s">
        <v>480</v>
      </c>
      <c r="F289" s="191" t="s">
        <v>481</v>
      </c>
      <c r="G289" s="192" t="s">
        <v>435</v>
      </c>
      <c r="H289" s="193">
        <v>8.8000000000000007</v>
      </c>
      <c r="I289" s="194"/>
      <c r="J289" s="195">
        <f>ROUND(I289*H289,0)</f>
        <v>0</v>
      </c>
      <c r="K289" s="191" t="s">
        <v>173</v>
      </c>
      <c r="L289" s="38"/>
      <c r="M289" s="196" t="s">
        <v>1</v>
      </c>
      <c r="N289" s="197" t="s">
        <v>42</v>
      </c>
      <c r="O289" s="76"/>
      <c r="P289" s="198">
        <f>O289*H289</f>
        <v>0</v>
      </c>
      <c r="Q289" s="198">
        <v>1.3004E-05</v>
      </c>
      <c r="R289" s="198">
        <f>Q289*H289</f>
        <v>0.0001144352</v>
      </c>
      <c r="S289" s="198">
        <v>0</v>
      </c>
      <c r="T289" s="19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00" t="s">
        <v>252</v>
      </c>
      <c r="AT289" s="200" t="s">
        <v>169</v>
      </c>
      <c r="AU289" s="200" t="s">
        <v>85</v>
      </c>
      <c r="AY289" s="18" t="s">
        <v>167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8" t="s">
        <v>8</v>
      </c>
      <c r="BK289" s="201">
        <f>ROUND(I289*H289,0)</f>
        <v>0</v>
      </c>
      <c r="BL289" s="18" t="s">
        <v>252</v>
      </c>
      <c r="BM289" s="200" t="s">
        <v>482</v>
      </c>
    </row>
    <row r="290" s="13" customFormat="1">
      <c r="A290" s="13"/>
      <c r="B290" s="202"/>
      <c r="C290" s="13"/>
      <c r="D290" s="203" t="s">
        <v>176</v>
      </c>
      <c r="E290" s="204" t="s">
        <v>102</v>
      </c>
      <c r="F290" s="205" t="s">
        <v>483</v>
      </c>
      <c r="G290" s="13"/>
      <c r="H290" s="206">
        <v>8.8000000000000007</v>
      </c>
      <c r="I290" s="207"/>
      <c r="J290" s="13"/>
      <c r="K290" s="13"/>
      <c r="L290" s="202"/>
      <c r="M290" s="208"/>
      <c r="N290" s="209"/>
      <c r="O290" s="209"/>
      <c r="P290" s="209"/>
      <c r="Q290" s="209"/>
      <c r="R290" s="209"/>
      <c r="S290" s="209"/>
      <c r="T290" s="21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4" t="s">
        <v>176</v>
      </c>
      <c r="AU290" s="204" t="s">
        <v>85</v>
      </c>
      <c r="AV290" s="13" t="s">
        <v>85</v>
      </c>
      <c r="AW290" s="13" t="s">
        <v>33</v>
      </c>
      <c r="AX290" s="13" t="s">
        <v>8</v>
      </c>
      <c r="AY290" s="204" t="s">
        <v>167</v>
      </c>
    </row>
    <row r="291" s="2" customFormat="1" ht="16.5" customHeight="1">
      <c r="A291" s="37"/>
      <c r="B291" s="188"/>
      <c r="C291" s="227" t="s">
        <v>484</v>
      </c>
      <c r="D291" s="227" t="s">
        <v>345</v>
      </c>
      <c r="E291" s="228" t="s">
        <v>485</v>
      </c>
      <c r="F291" s="229" t="s">
        <v>486</v>
      </c>
      <c r="G291" s="230" t="s">
        <v>186</v>
      </c>
      <c r="H291" s="231">
        <v>0.045999999999999999</v>
      </c>
      <c r="I291" s="232"/>
      <c r="J291" s="233">
        <f>ROUND(I291*H291,0)</f>
        <v>0</v>
      </c>
      <c r="K291" s="229" t="s">
        <v>173</v>
      </c>
      <c r="L291" s="234"/>
      <c r="M291" s="235" t="s">
        <v>1</v>
      </c>
      <c r="N291" s="236" t="s">
        <v>42</v>
      </c>
      <c r="O291" s="76"/>
      <c r="P291" s="198">
        <f>O291*H291</f>
        <v>0</v>
      </c>
      <c r="Q291" s="198">
        <v>0.55000000000000004</v>
      </c>
      <c r="R291" s="198">
        <f>Q291*H291</f>
        <v>0.025300000000000003</v>
      </c>
      <c r="S291" s="198">
        <v>0</v>
      </c>
      <c r="T291" s="19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00" t="s">
        <v>324</v>
      </c>
      <c r="AT291" s="200" t="s">
        <v>345</v>
      </c>
      <c r="AU291" s="200" t="s">
        <v>85</v>
      </c>
      <c r="AY291" s="18" t="s">
        <v>167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8" t="s">
        <v>8</v>
      </c>
      <c r="BK291" s="201">
        <f>ROUND(I291*H291,0)</f>
        <v>0</v>
      </c>
      <c r="BL291" s="18" t="s">
        <v>252</v>
      </c>
      <c r="BM291" s="200" t="s">
        <v>487</v>
      </c>
    </row>
    <row r="292" s="13" customFormat="1">
      <c r="A292" s="13"/>
      <c r="B292" s="202"/>
      <c r="C292" s="13"/>
      <c r="D292" s="203" t="s">
        <v>176</v>
      </c>
      <c r="E292" s="204" t="s">
        <v>1</v>
      </c>
      <c r="F292" s="205" t="s">
        <v>488</v>
      </c>
      <c r="G292" s="13"/>
      <c r="H292" s="206">
        <v>0.045999999999999999</v>
      </c>
      <c r="I292" s="207"/>
      <c r="J292" s="13"/>
      <c r="K292" s="13"/>
      <c r="L292" s="202"/>
      <c r="M292" s="208"/>
      <c r="N292" s="209"/>
      <c r="O292" s="209"/>
      <c r="P292" s="209"/>
      <c r="Q292" s="209"/>
      <c r="R292" s="209"/>
      <c r="S292" s="209"/>
      <c r="T292" s="21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04" t="s">
        <v>176</v>
      </c>
      <c r="AU292" s="204" t="s">
        <v>85</v>
      </c>
      <c r="AV292" s="13" t="s">
        <v>85</v>
      </c>
      <c r="AW292" s="13" t="s">
        <v>33</v>
      </c>
      <c r="AX292" s="13" t="s">
        <v>8</v>
      </c>
      <c r="AY292" s="204" t="s">
        <v>167</v>
      </c>
    </row>
    <row r="293" s="2" customFormat="1" ht="24" customHeight="1">
      <c r="A293" s="37"/>
      <c r="B293" s="188"/>
      <c r="C293" s="189" t="s">
        <v>489</v>
      </c>
      <c r="D293" s="189" t="s">
        <v>169</v>
      </c>
      <c r="E293" s="190" t="s">
        <v>490</v>
      </c>
      <c r="F293" s="191" t="s">
        <v>491</v>
      </c>
      <c r="G293" s="192" t="s">
        <v>192</v>
      </c>
      <c r="H293" s="193">
        <v>0.74299999999999999</v>
      </c>
      <c r="I293" s="194"/>
      <c r="J293" s="195">
        <f>ROUND(I293*H293,0)</f>
        <v>0</v>
      </c>
      <c r="K293" s="191" t="s">
        <v>173</v>
      </c>
      <c r="L293" s="38"/>
      <c r="M293" s="196" t="s">
        <v>1</v>
      </c>
      <c r="N293" s="197" t="s">
        <v>42</v>
      </c>
      <c r="O293" s="76"/>
      <c r="P293" s="198">
        <f>O293*H293</f>
        <v>0</v>
      </c>
      <c r="Q293" s="198">
        <v>0</v>
      </c>
      <c r="R293" s="198">
        <f>Q293*H293</f>
        <v>0</v>
      </c>
      <c r="S293" s="198">
        <v>0</v>
      </c>
      <c r="T293" s="19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00" t="s">
        <v>252</v>
      </c>
      <c r="AT293" s="200" t="s">
        <v>169</v>
      </c>
      <c r="AU293" s="200" t="s">
        <v>85</v>
      </c>
      <c r="AY293" s="18" t="s">
        <v>167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18" t="s">
        <v>8</v>
      </c>
      <c r="BK293" s="201">
        <f>ROUND(I293*H293,0)</f>
        <v>0</v>
      </c>
      <c r="BL293" s="18" t="s">
        <v>252</v>
      </c>
      <c r="BM293" s="200" t="s">
        <v>492</v>
      </c>
    </row>
    <row r="294" s="2" customFormat="1" ht="24" customHeight="1">
      <c r="A294" s="37"/>
      <c r="B294" s="188"/>
      <c r="C294" s="189" t="s">
        <v>493</v>
      </c>
      <c r="D294" s="189" t="s">
        <v>169</v>
      </c>
      <c r="E294" s="190" t="s">
        <v>494</v>
      </c>
      <c r="F294" s="191" t="s">
        <v>495</v>
      </c>
      <c r="G294" s="192" t="s">
        <v>192</v>
      </c>
      <c r="H294" s="193">
        <v>0.74299999999999999</v>
      </c>
      <c r="I294" s="194"/>
      <c r="J294" s="195">
        <f>ROUND(I294*H294,0)</f>
        <v>0</v>
      </c>
      <c r="K294" s="191" t="s">
        <v>173</v>
      </c>
      <c r="L294" s="38"/>
      <c r="M294" s="196" t="s">
        <v>1</v>
      </c>
      <c r="N294" s="197" t="s">
        <v>42</v>
      </c>
      <c r="O294" s="76"/>
      <c r="P294" s="198">
        <f>O294*H294</f>
        <v>0</v>
      </c>
      <c r="Q294" s="198">
        <v>0</v>
      </c>
      <c r="R294" s="198">
        <f>Q294*H294</f>
        <v>0</v>
      </c>
      <c r="S294" s="198">
        <v>0</v>
      </c>
      <c r="T294" s="19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00" t="s">
        <v>252</v>
      </c>
      <c r="AT294" s="200" t="s">
        <v>169</v>
      </c>
      <c r="AU294" s="200" t="s">
        <v>85</v>
      </c>
      <c r="AY294" s="18" t="s">
        <v>167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8" t="s">
        <v>8</v>
      </c>
      <c r="BK294" s="201">
        <f>ROUND(I294*H294,0)</f>
        <v>0</v>
      </c>
      <c r="BL294" s="18" t="s">
        <v>252</v>
      </c>
      <c r="BM294" s="200" t="s">
        <v>496</v>
      </c>
    </row>
    <row r="295" s="12" customFormat="1" ht="22.8" customHeight="1">
      <c r="A295" s="12"/>
      <c r="B295" s="175"/>
      <c r="C295" s="12"/>
      <c r="D295" s="176" t="s">
        <v>76</v>
      </c>
      <c r="E295" s="186" t="s">
        <v>497</v>
      </c>
      <c r="F295" s="186" t="s">
        <v>498</v>
      </c>
      <c r="G295" s="12"/>
      <c r="H295" s="12"/>
      <c r="I295" s="178"/>
      <c r="J295" s="187">
        <f>BK295</f>
        <v>0</v>
      </c>
      <c r="K295" s="12"/>
      <c r="L295" s="175"/>
      <c r="M295" s="180"/>
      <c r="N295" s="181"/>
      <c r="O295" s="181"/>
      <c r="P295" s="182">
        <f>SUM(P296:P337)</f>
        <v>0</v>
      </c>
      <c r="Q295" s="181"/>
      <c r="R295" s="182">
        <f>SUM(R296:R337)</f>
        <v>1.1371544632520003</v>
      </c>
      <c r="S295" s="181"/>
      <c r="T295" s="183">
        <f>SUM(T296:T337)</f>
        <v>0.20772487999999997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76" t="s">
        <v>85</v>
      </c>
      <c r="AT295" s="184" t="s">
        <v>76</v>
      </c>
      <c r="AU295" s="184" t="s">
        <v>8</v>
      </c>
      <c r="AY295" s="176" t="s">
        <v>167</v>
      </c>
      <c r="BK295" s="185">
        <f>SUM(BK296:BK337)</f>
        <v>0</v>
      </c>
    </row>
    <row r="296" s="2" customFormat="1" ht="16.5" customHeight="1">
      <c r="A296" s="37"/>
      <c r="B296" s="188"/>
      <c r="C296" s="189" t="s">
        <v>499</v>
      </c>
      <c r="D296" s="189" t="s">
        <v>169</v>
      </c>
      <c r="E296" s="190" t="s">
        <v>500</v>
      </c>
      <c r="F296" s="191" t="s">
        <v>501</v>
      </c>
      <c r="G296" s="192" t="s">
        <v>172</v>
      </c>
      <c r="H296" s="193">
        <v>8.4000000000000004</v>
      </c>
      <c r="I296" s="194"/>
      <c r="J296" s="195">
        <f>ROUND(I296*H296,0)</f>
        <v>0</v>
      </c>
      <c r="K296" s="191" t="s">
        <v>173</v>
      </c>
      <c r="L296" s="38"/>
      <c r="M296" s="196" t="s">
        <v>1</v>
      </c>
      <c r="N296" s="197" t="s">
        <v>42</v>
      </c>
      <c r="O296" s="76"/>
      <c r="P296" s="198">
        <f>O296*H296</f>
        <v>0</v>
      </c>
      <c r="Q296" s="198">
        <v>0.00020000000000000001</v>
      </c>
      <c r="R296" s="198">
        <f>Q296*H296</f>
        <v>0.0016800000000000001</v>
      </c>
      <c r="S296" s="198">
        <v>0</v>
      </c>
      <c r="T296" s="19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00" t="s">
        <v>252</v>
      </c>
      <c r="AT296" s="200" t="s">
        <v>169</v>
      </c>
      <c r="AU296" s="200" t="s">
        <v>85</v>
      </c>
      <c r="AY296" s="18" t="s">
        <v>167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18" t="s">
        <v>8</v>
      </c>
      <c r="BK296" s="201">
        <f>ROUND(I296*H296,0)</f>
        <v>0</v>
      </c>
      <c r="BL296" s="18" t="s">
        <v>252</v>
      </c>
      <c r="BM296" s="200" t="s">
        <v>502</v>
      </c>
    </row>
    <row r="297" s="13" customFormat="1">
      <c r="A297" s="13"/>
      <c r="B297" s="202"/>
      <c r="C297" s="13"/>
      <c r="D297" s="203" t="s">
        <v>176</v>
      </c>
      <c r="E297" s="204" t="s">
        <v>1</v>
      </c>
      <c r="F297" s="205" t="s">
        <v>105</v>
      </c>
      <c r="G297" s="13"/>
      <c r="H297" s="206">
        <v>8.4000000000000004</v>
      </c>
      <c r="I297" s="207"/>
      <c r="J297" s="13"/>
      <c r="K297" s="13"/>
      <c r="L297" s="202"/>
      <c r="M297" s="208"/>
      <c r="N297" s="209"/>
      <c r="O297" s="209"/>
      <c r="P297" s="209"/>
      <c r="Q297" s="209"/>
      <c r="R297" s="209"/>
      <c r="S297" s="209"/>
      <c r="T297" s="21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04" t="s">
        <v>176</v>
      </c>
      <c r="AU297" s="204" t="s">
        <v>85</v>
      </c>
      <c r="AV297" s="13" t="s">
        <v>85</v>
      </c>
      <c r="AW297" s="13" t="s">
        <v>33</v>
      </c>
      <c r="AX297" s="13" t="s">
        <v>8</v>
      </c>
      <c r="AY297" s="204" t="s">
        <v>167</v>
      </c>
    </row>
    <row r="298" s="2" customFormat="1" ht="16.5" customHeight="1">
      <c r="A298" s="37"/>
      <c r="B298" s="188"/>
      <c r="C298" s="189" t="s">
        <v>503</v>
      </c>
      <c r="D298" s="189" t="s">
        <v>169</v>
      </c>
      <c r="E298" s="190" t="s">
        <v>504</v>
      </c>
      <c r="F298" s="191" t="s">
        <v>505</v>
      </c>
      <c r="G298" s="192" t="s">
        <v>172</v>
      </c>
      <c r="H298" s="193">
        <v>11.69</v>
      </c>
      <c r="I298" s="194"/>
      <c r="J298" s="195">
        <f>ROUND(I298*H298,0)</f>
        <v>0</v>
      </c>
      <c r="K298" s="191" t="s">
        <v>173</v>
      </c>
      <c r="L298" s="38"/>
      <c r="M298" s="196" t="s">
        <v>1</v>
      </c>
      <c r="N298" s="197" t="s">
        <v>42</v>
      </c>
      <c r="O298" s="76"/>
      <c r="P298" s="198">
        <f>O298*H298</f>
        <v>0</v>
      </c>
      <c r="Q298" s="198">
        <v>0</v>
      </c>
      <c r="R298" s="198">
        <f>Q298*H298</f>
        <v>0</v>
      </c>
      <c r="S298" s="198">
        <v>0</v>
      </c>
      <c r="T298" s="19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00" t="s">
        <v>252</v>
      </c>
      <c r="AT298" s="200" t="s">
        <v>169</v>
      </c>
      <c r="AU298" s="200" t="s">
        <v>85</v>
      </c>
      <c r="AY298" s="18" t="s">
        <v>167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8" t="s">
        <v>8</v>
      </c>
      <c r="BK298" s="201">
        <f>ROUND(I298*H298,0)</f>
        <v>0</v>
      </c>
      <c r="BL298" s="18" t="s">
        <v>252</v>
      </c>
      <c r="BM298" s="200" t="s">
        <v>506</v>
      </c>
    </row>
    <row r="299" s="13" customFormat="1">
      <c r="A299" s="13"/>
      <c r="B299" s="202"/>
      <c r="C299" s="13"/>
      <c r="D299" s="203" t="s">
        <v>176</v>
      </c>
      <c r="E299" s="204" t="s">
        <v>1</v>
      </c>
      <c r="F299" s="205" t="s">
        <v>105</v>
      </c>
      <c r="G299" s="13"/>
      <c r="H299" s="206">
        <v>8.4000000000000004</v>
      </c>
      <c r="I299" s="207"/>
      <c r="J299" s="13"/>
      <c r="K299" s="13"/>
      <c r="L299" s="202"/>
      <c r="M299" s="208"/>
      <c r="N299" s="209"/>
      <c r="O299" s="209"/>
      <c r="P299" s="209"/>
      <c r="Q299" s="209"/>
      <c r="R299" s="209"/>
      <c r="S299" s="209"/>
      <c r="T299" s="21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4" t="s">
        <v>176</v>
      </c>
      <c r="AU299" s="204" t="s">
        <v>85</v>
      </c>
      <c r="AV299" s="13" t="s">
        <v>85</v>
      </c>
      <c r="AW299" s="13" t="s">
        <v>33</v>
      </c>
      <c r="AX299" s="13" t="s">
        <v>77</v>
      </c>
      <c r="AY299" s="204" t="s">
        <v>167</v>
      </c>
    </row>
    <row r="300" s="13" customFormat="1">
      <c r="A300" s="13"/>
      <c r="B300" s="202"/>
      <c r="C300" s="13"/>
      <c r="D300" s="203" t="s">
        <v>176</v>
      </c>
      <c r="E300" s="204" t="s">
        <v>1</v>
      </c>
      <c r="F300" s="205" t="s">
        <v>109</v>
      </c>
      <c r="G300" s="13"/>
      <c r="H300" s="206">
        <v>3.29</v>
      </c>
      <c r="I300" s="207"/>
      <c r="J300" s="13"/>
      <c r="K300" s="13"/>
      <c r="L300" s="202"/>
      <c r="M300" s="208"/>
      <c r="N300" s="209"/>
      <c r="O300" s="209"/>
      <c r="P300" s="209"/>
      <c r="Q300" s="209"/>
      <c r="R300" s="209"/>
      <c r="S300" s="209"/>
      <c r="T300" s="21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04" t="s">
        <v>176</v>
      </c>
      <c r="AU300" s="204" t="s">
        <v>85</v>
      </c>
      <c r="AV300" s="13" t="s">
        <v>85</v>
      </c>
      <c r="AW300" s="13" t="s">
        <v>33</v>
      </c>
      <c r="AX300" s="13" t="s">
        <v>77</v>
      </c>
      <c r="AY300" s="204" t="s">
        <v>167</v>
      </c>
    </row>
    <row r="301" s="14" customFormat="1">
      <c r="A301" s="14"/>
      <c r="B301" s="211"/>
      <c r="C301" s="14"/>
      <c r="D301" s="203" t="s">
        <v>176</v>
      </c>
      <c r="E301" s="212" t="s">
        <v>1</v>
      </c>
      <c r="F301" s="213" t="s">
        <v>179</v>
      </c>
      <c r="G301" s="14"/>
      <c r="H301" s="214">
        <v>11.69</v>
      </c>
      <c r="I301" s="215"/>
      <c r="J301" s="14"/>
      <c r="K301" s="14"/>
      <c r="L301" s="211"/>
      <c r="M301" s="216"/>
      <c r="N301" s="217"/>
      <c r="O301" s="217"/>
      <c r="P301" s="217"/>
      <c r="Q301" s="217"/>
      <c r="R301" s="217"/>
      <c r="S301" s="217"/>
      <c r="T301" s="21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12" t="s">
        <v>176</v>
      </c>
      <c r="AU301" s="212" t="s">
        <v>85</v>
      </c>
      <c r="AV301" s="14" t="s">
        <v>86</v>
      </c>
      <c r="AW301" s="14" t="s">
        <v>33</v>
      </c>
      <c r="AX301" s="14" t="s">
        <v>8</v>
      </c>
      <c r="AY301" s="212" t="s">
        <v>167</v>
      </c>
    </row>
    <row r="302" s="2" customFormat="1" ht="24" customHeight="1">
      <c r="A302" s="37"/>
      <c r="B302" s="188"/>
      <c r="C302" s="227" t="s">
        <v>507</v>
      </c>
      <c r="D302" s="227" t="s">
        <v>345</v>
      </c>
      <c r="E302" s="228" t="s">
        <v>508</v>
      </c>
      <c r="F302" s="229" t="s">
        <v>509</v>
      </c>
      <c r="G302" s="230" t="s">
        <v>172</v>
      </c>
      <c r="H302" s="231">
        <v>12.859</v>
      </c>
      <c r="I302" s="232"/>
      <c r="J302" s="233">
        <f>ROUND(I302*H302,0)</f>
        <v>0</v>
      </c>
      <c r="K302" s="229" t="s">
        <v>173</v>
      </c>
      <c r="L302" s="234"/>
      <c r="M302" s="235" t="s">
        <v>1</v>
      </c>
      <c r="N302" s="236" t="s">
        <v>42</v>
      </c>
      <c r="O302" s="76"/>
      <c r="P302" s="198">
        <f>O302*H302</f>
        <v>0</v>
      </c>
      <c r="Q302" s="198">
        <v>0.00017000000000000001</v>
      </c>
      <c r="R302" s="198">
        <f>Q302*H302</f>
        <v>0.0021860300000000003</v>
      </c>
      <c r="S302" s="198">
        <v>0</v>
      </c>
      <c r="T302" s="19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00" t="s">
        <v>324</v>
      </c>
      <c r="AT302" s="200" t="s">
        <v>345</v>
      </c>
      <c r="AU302" s="200" t="s">
        <v>85</v>
      </c>
      <c r="AY302" s="18" t="s">
        <v>167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8" t="s">
        <v>8</v>
      </c>
      <c r="BK302" s="201">
        <f>ROUND(I302*H302,0)</f>
        <v>0</v>
      </c>
      <c r="BL302" s="18" t="s">
        <v>252</v>
      </c>
      <c r="BM302" s="200" t="s">
        <v>510</v>
      </c>
    </row>
    <row r="303" s="13" customFormat="1">
      <c r="A303" s="13"/>
      <c r="B303" s="202"/>
      <c r="C303" s="13"/>
      <c r="D303" s="203" t="s">
        <v>176</v>
      </c>
      <c r="E303" s="204" t="s">
        <v>1</v>
      </c>
      <c r="F303" s="205" t="s">
        <v>511</v>
      </c>
      <c r="G303" s="13"/>
      <c r="H303" s="206">
        <v>9.2400000000000002</v>
      </c>
      <c r="I303" s="207"/>
      <c r="J303" s="13"/>
      <c r="K303" s="13"/>
      <c r="L303" s="202"/>
      <c r="M303" s="208"/>
      <c r="N303" s="209"/>
      <c r="O303" s="209"/>
      <c r="P303" s="209"/>
      <c r="Q303" s="209"/>
      <c r="R303" s="209"/>
      <c r="S303" s="209"/>
      <c r="T303" s="21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04" t="s">
        <v>176</v>
      </c>
      <c r="AU303" s="204" t="s">
        <v>85</v>
      </c>
      <c r="AV303" s="13" t="s">
        <v>85</v>
      </c>
      <c r="AW303" s="13" t="s">
        <v>33</v>
      </c>
      <c r="AX303" s="13" t="s">
        <v>77</v>
      </c>
      <c r="AY303" s="204" t="s">
        <v>167</v>
      </c>
    </row>
    <row r="304" s="13" customFormat="1">
      <c r="A304" s="13"/>
      <c r="B304" s="202"/>
      <c r="C304" s="13"/>
      <c r="D304" s="203" t="s">
        <v>176</v>
      </c>
      <c r="E304" s="204" t="s">
        <v>1</v>
      </c>
      <c r="F304" s="205" t="s">
        <v>512</v>
      </c>
      <c r="G304" s="13"/>
      <c r="H304" s="206">
        <v>3.6190000000000002</v>
      </c>
      <c r="I304" s="207"/>
      <c r="J304" s="13"/>
      <c r="K304" s="13"/>
      <c r="L304" s="202"/>
      <c r="M304" s="208"/>
      <c r="N304" s="209"/>
      <c r="O304" s="209"/>
      <c r="P304" s="209"/>
      <c r="Q304" s="209"/>
      <c r="R304" s="209"/>
      <c r="S304" s="209"/>
      <c r="T304" s="21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04" t="s">
        <v>176</v>
      </c>
      <c r="AU304" s="204" t="s">
        <v>85</v>
      </c>
      <c r="AV304" s="13" t="s">
        <v>85</v>
      </c>
      <c r="AW304" s="13" t="s">
        <v>33</v>
      </c>
      <c r="AX304" s="13" t="s">
        <v>77</v>
      </c>
      <c r="AY304" s="204" t="s">
        <v>167</v>
      </c>
    </row>
    <row r="305" s="14" customFormat="1">
      <c r="A305" s="14"/>
      <c r="B305" s="211"/>
      <c r="C305" s="14"/>
      <c r="D305" s="203" t="s">
        <v>176</v>
      </c>
      <c r="E305" s="212" t="s">
        <v>1</v>
      </c>
      <c r="F305" s="213" t="s">
        <v>179</v>
      </c>
      <c r="G305" s="14"/>
      <c r="H305" s="214">
        <v>12.859</v>
      </c>
      <c r="I305" s="215"/>
      <c r="J305" s="14"/>
      <c r="K305" s="14"/>
      <c r="L305" s="211"/>
      <c r="M305" s="216"/>
      <c r="N305" s="217"/>
      <c r="O305" s="217"/>
      <c r="P305" s="217"/>
      <c r="Q305" s="217"/>
      <c r="R305" s="217"/>
      <c r="S305" s="217"/>
      <c r="T305" s="21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12" t="s">
        <v>176</v>
      </c>
      <c r="AU305" s="212" t="s">
        <v>85</v>
      </c>
      <c r="AV305" s="14" t="s">
        <v>86</v>
      </c>
      <c r="AW305" s="14" t="s">
        <v>33</v>
      </c>
      <c r="AX305" s="14" t="s">
        <v>8</v>
      </c>
      <c r="AY305" s="212" t="s">
        <v>167</v>
      </c>
    </row>
    <row r="306" s="2" customFormat="1" ht="24" customHeight="1">
      <c r="A306" s="37"/>
      <c r="B306" s="188"/>
      <c r="C306" s="189" t="s">
        <v>513</v>
      </c>
      <c r="D306" s="189" t="s">
        <v>169</v>
      </c>
      <c r="E306" s="190" t="s">
        <v>514</v>
      </c>
      <c r="F306" s="191" t="s">
        <v>515</v>
      </c>
      <c r="G306" s="192" t="s">
        <v>172</v>
      </c>
      <c r="H306" s="193">
        <v>8.4000000000000004</v>
      </c>
      <c r="I306" s="194"/>
      <c r="J306" s="195">
        <f>ROUND(I306*H306,0)</f>
        <v>0</v>
      </c>
      <c r="K306" s="191" t="s">
        <v>173</v>
      </c>
      <c r="L306" s="38"/>
      <c r="M306" s="196" t="s">
        <v>1</v>
      </c>
      <c r="N306" s="197" t="s">
        <v>42</v>
      </c>
      <c r="O306" s="76"/>
      <c r="P306" s="198">
        <f>O306*H306</f>
        <v>0</v>
      </c>
      <c r="Q306" s="198">
        <v>0.048604399999999999</v>
      </c>
      <c r="R306" s="198">
        <f>Q306*H306</f>
        <v>0.40827696000000002</v>
      </c>
      <c r="S306" s="198">
        <v>0</v>
      </c>
      <c r="T306" s="19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00" t="s">
        <v>252</v>
      </c>
      <c r="AT306" s="200" t="s">
        <v>169</v>
      </c>
      <c r="AU306" s="200" t="s">
        <v>85</v>
      </c>
      <c r="AY306" s="18" t="s">
        <v>167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</v>
      </c>
      <c r="BK306" s="201">
        <f>ROUND(I306*H306,0)</f>
        <v>0</v>
      </c>
      <c r="BL306" s="18" t="s">
        <v>252</v>
      </c>
      <c r="BM306" s="200" t="s">
        <v>516</v>
      </c>
    </row>
    <row r="307" s="13" customFormat="1">
      <c r="A307" s="13"/>
      <c r="B307" s="202"/>
      <c r="C307" s="13"/>
      <c r="D307" s="203" t="s">
        <v>176</v>
      </c>
      <c r="E307" s="204" t="s">
        <v>1</v>
      </c>
      <c r="F307" s="205" t="s">
        <v>517</v>
      </c>
      <c r="G307" s="13"/>
      <c r="H307" s="206">
        <v>8.4000000000000004</v>
      </c>
      <c r="I307" s="207"/>
      <c r="J307" s="13"/>
      <c r="K307" s="13"/>
      <c r="L307" s="202"/>
      <c r="M307" s="208"/>
      <c r="N307" s="209"/>
      <c r="O307" s="209"/>
      <c r="P307" s="209"/>
      <c r="Q307" s="209"/>
      <c r="R307" s="209"/>
      <c r="S307" s="209"/>
      <c r="T307" s="21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04" t="s">
        <v>176</v>
      </c>
      <c r="AU307" s="204" t="s">
        <v>85</v>
      </c>
      <c r="AV307" s="13" t="s">
        <v>85</v>
      </c>
      <c r="AW307" s="13" t="s">
        <v>33</v>
      </c>
      <c r="AX307" s="13" t="s">
        <v>77</v>
      </c>
      <c r="AY307" s="204" t="s">
        <v>167</v>
      </c>
    </row>
    <row r="308" s="14" customFormat="1">
      <c r="A308" s="14"/>
      <c r="B308" s="211"/>
      <c r="C308" s="14"/>
      <c r="D308" s="203" t="s">
        <v>176</v>
      </c>
      <c r="E308" s="212" t="s">
        <v>105</v>
      </c>
      <c r="F308" s="213" t="s">
        <v>179</v>
      </c>
      <c r="G308" s="14"/>
      <c r="H308" s="214">
        <v>8.4000000000000004</v>
      </c>
      <c r="I308" s="215"/>
      <c r="J308" s="14"/>
      <c r="K308" s="14"/>
      <c r="L308" s="211"/>
      <c r="M308" s="216"/>
      <c r="N308" s="217"/>
      <c r="O308" s="217"/>
      <c r="P308" s="217"/>
      <c r="Q308" s="217"/>
      <c r="R308" s="217"/>
      <c r="S308" s="217"/>
      <c r="T308" s="21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12" t="s">
        <v>176</v>
      </c>
      <c r="AU308" s="212" t="s">
        <v>85</v>
      </c>
      <c r="AV308" s="14" t="s">
        <v>86</v>
      </c>
      <c r="AW308" s="14" t="s">
        <v>33</v>
      </c>
      <c r="AX308" s="14" t="s">
        <v>8</v>
      </c>
      <c r="AY308" s="212" t="s">
        <v>167</v>
      </c>
    </row>
    <row r="309" s="2" customFormat="1" ht="24" customHeight="1">
      <c r="A309" s="37"/>
      <c r="B309" s="188"/>
      <c r="C309" s="189" t="s">
        <v>518</v>
      </c>
      <c r="D309" s="189" t="s">
        <v>169</v>
      </c>
      <c r="E309" s="190" t="s">
        <v>519</v>
      </c>
      <c r="F309" s="191" t="s">
        <v>520</v>
      </c>
      <c r="G309" s="192" t="s">
        <v>172</v>
      </c>
      <c r="H309" s="193">
        <v>3.29</v>
      </c>
      <c r="I309" s="194"/>
      <c r="J309" s="195">
        <f>ROUND(I309*H309,0)</f>
        <v>0</v>
      </c>
      <c r="K309" s="191" t="s">
        <v>173</v>
      </c>
      <c r="L309" s="38"/>
      <c r="M309" s="196" t="s">
        <v>1</v>
      </c>
      <c r="N309" s="197" t="s">
        <v>42</v>
      </c>
      <c r="O309" s="76"/>
      <c r="P309" s="198">
        <f>O309*H309</f>
        <v>0</v>
      </c>
      <c r="Q309" s="198">
        <v>0.018513078799999999</v>
      </c>
      <c r="R309" s="198">
        <f>Q309*H309</f>
        <v>0.060908029252</v>
      </c>
      <c r="S309" s="198">
        <v>0</v>
      </c>
      <c r="T309" s="19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00" t="s">
        <v>252</v>
      </c>
      <c r="AT309" s="200" t="s">
        <v>169</v>
      </c>
      <c r="AU309" s="200" t="s">
        <v>85</v>
      </c>
      <c r="AY309" s="18" t="s">
        <v>167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8" t="s">
        <v>8</v>
      </c>
      <c r="BK309" s="201">
        <f>ROUND(I309*H309,0)</f>
        <v>0</v>
      </c>
      <c r="BL309" s="18" t="s">
        <v>252</v>
      </c>
      <c r="BM309" s="200" t="s">
        <v>521</v>
      </c>
    </row>
    <row r="310" s="13" customFormat="1">
      <c r="A310" s="13"/>
      <c r="B310" s="202"/>
      <c r="C310" s="13"/>
      <c r="D310" s="203" t="s">
        <v>176</v>
      </c>
      <c r="E310" s="204" t="s">
        <v>1</v>
      </c>
      <c r="F310" s="205" t="s">
        <v>522</v>
      </c>
      <c r="G310" s="13"/>
      <c r="H310" s="206">
        <v>3.29</v>
      </c>
      <c r="I310" s="207"/>
      <c r="J310" s="13"/>
      <c r="K310" s="13"/>
      <c r="L310" s="202"/>
      <c r="M310" s="208"/>
      <c r="N310" s="209"/>
      <c r="O310" s="209"/>
      <c r="P310" s="209"/>
      <c r="Q310" s="209"/>
      <c r="R310" s="209"/>
      <c r="S310" s="209"/>
      <c r="T310" s="21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04" t="s">
        <v>176</v>
      </c>
      <c r="AU310" s="204" t="s">
        <v>85</v>
      </c>
      <c r="AV310" s="13" t="s">
        <v>85</v>
      </c>
      <c r="AW310" s="13" t="s">
        <v>33</v>
      </c>
      <c r="AX310" s="13" t="s">
        <v>77</v>
      </c>
      <c r="AY310" s="204" t="s">
        <v>167</v>
      </c>
    </row>
    <row r="311" s="14" customFormat="1">
      <c r="A311" s="14"/>
      <c r="B311" s="211"/>
      <c r="C311" s="14"/>
      <c r="D311" s="203" t="s">
        <v>176</v>
      </c>
      <c r="E311" s="212" t="s">
        <v>109</v>
      </c>
      <c r="F311" s="213" t="s">
        <v>179</v>
      </c>
      <c r="G311" s="14"/>
      <c r="H311" s="214">
        <v>3.29</v>
      </c>
      <c r="I311" s="215"/>
      <c r="J311" s="14"/>
      <c r="K311" s="14"/>
      <c r="L311" s="211"/>
      <c r="M311" s="216"/>
      <c r="N311" s="217"/>
      <c r="O311" s="217"/>
      <c r="P311" s="217"/>
      <c r="Q311" s="217"/>
      <c r="R311" s="217"/>
      <c r="S311" s="217"/>
      <c r="T311" s="21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12" t="s">
        <v>176</v>
      </c>
      <c r="AU311" s="212" t="s">
        <v>85</v>
      </c>
      <c r="AV311" s="14" t="s">
        <v>86</v>
      </c>
      <c r="AW311" s="14" t="s">
        <v>33</v>
      </c>
      <c r="AX311" s="14" t="s">
        <v>8</v>
      </c>
      <c r="AY311" s="212" t="s">
        <v>167</v>
      </c>
    </row>
    <row r="312" s="2" customFormat="1" ht="16.5" customHeight="1">
      <c r="A312" s="37"/>
      <c r="B312" s="188"/>
      <c r="C312" s="189" t="s">
        <v>523</v>
      </c>
      <c r="D312" s="189" t="s">
        <v>169</v>
      </c>
      <c r="E312" s="190" t="s">
        <v>524</v>
      </c>
      <c r="F312" s="191" t="s">
        <v>525</v>
      </c>
      <c r="G312" s="192" t="s">
        <v>172</v>
      </c>
      <c r="H312" s="193">
        <v>3.29</v>
      </c>
      <c r="I312" s="194"/>
      <c r="J312" s="195">
        <f>ROUND(I312*H312,0)</f>
        <v>0</v>
      </c>
      <c r="K312" s="191" t="s">
        <v>173</v>
      </c>
      <c r="L312" s="38"/>
      <c r="M312" s="196" t="s">
        <v>1</v>
      </c>
      <c r="N312" s="197" t="s">
        <v>42</v>
      </c>
      <c r="O312" s="76"/>
      <c r="P312" s="198">
        <f>O312*H312</f>
        <v>0</v>
      </c>
      <c r="Q312" s="198">
        <v>0.00010000000000000001</v>
      </c>
      <c r="R312" s="198">
        <f>Q312*H312</f>
        <v>0.00032900000000000003</v>
      </c>
      <c r="S312" s="198">
        <v>0</v>
      </c>
      <c r="T312" s="19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00" t="s">
        <v>252</v>
      </c>
      <c r="AT312" s="200" t="s">
        <v>169</v>
      </c>
      <c r="AU312" s="200" t="s">
        <v>85</v>
      </c>
      <c r="AY312" s="18" t="s">
        <v>167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8" t="s">
        <v>8</v>
      </c>
      <c r="BK312" s="201">
        <f>ROUND(I312*H312,0)</f>
        <v>0</v>
      </c>
      <c r="BL312" s="18" t="s">
        <v>252</v>
      </c>
      <c r="BM312" s="200" t="s">
        <v>526</v>
      </c>
    </row>
    <row r="313" s="13" customFormat="1">
      <c r="A313" s="13"/>
      <c r="B313" s="202"/>
      <c r="C313" s="13"/>
      <c r="D313" s="203" t="s">
        <v>176</v>
      </c>
      <c r="E313" s="204" t="s">
        <v>1</v>
      </c>
      <c r="F313" s="205" t="s">
        <v>109</v>
      </c>
      <c r="G313" s="13"/>
      <c r="H313" s="206">
        <v>3.29</v>
      </c>
      <c r="I313" s="207"/>
      <c r="J313" s="13"/>
      <c r="K313" s="13"/>
      <c r="L313" s="202"/>
      <c r="M313" s="208"/>
      <c r="N313" s="209"/>
      <c r="O313" s="209"/>
      <c r="P313" s="209"/>
      <c r="Q313" s="209"/>
      <c r="R313" s="209"/>
      <c r="S313" s="209"/>
      <c r="T313" s="21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04" t="s">
        <v>176</v>
      </c>
      <c r="AU313" s="204" t="s">
        <v>85</v>
      </c>
      <c r="AV313" s="13" t="s">
        <v>85</v>
      </c>
      <c r="AW313" s="13" t="s">
        <v>33</v>
      </c>
      <c r="AX313" s="13" t="s">
        <v>8</v>
      </c>
      <c r="AY313" s="204" t="s">
        <v>167</v>
      </c>
    </row>
    <row r="314" s="2" customFormat="1" ht="24" customHeight="1">
      <c r="A314" s="37"/>
      <c r="B314" s="188"/>
      <c r="C314" s="189" t="s">
        <v>527</v>
      </c>
      <c r="D314" s="189" t="s">
        <v>169</v>
      </c>
      <c r="E314" s="190" t="s">
        <v>528</v>
      </c>
      <c r="F314" s="191" t="s">
        <v>529</v>
      </c>
      <c r="G314" s="192" t="s">
        <v>172</v>
      </c>
      <c r="H314" s="193">
        <v>24.132000000000001</v>
      </c>
      <c r="I314" s="194"/>
      <c r="J314" s="195">
        <f>ROUND(I314*H314,0)</f>
        <v>0</v>
      </c>
      <c r="K314" s="191" t="s">
        <v>173</v>
      </c>
      <c r="L314" s="38"/>
      <c r="M314" s="196" t="s">
        <v>1</v>
      </c>
      <c r="N314" s="197" t="s">
        <v>42</v>
      </c>
      <c r="O314" s="76"/>
      <c r="P314" s="198">
        <f>O314*H314</f>
        <v>0</v>
      </c>
      <c r="Q314" s="198">
        <v>0.020004500000000001</v>
      </c>
      <c r="R314" s="198">
        <f>Q314*H314</f>
        <v>0.48274859400000009</v>
      </c>
      <c r="S314" s="198">
        <v>0</v>
      </c>
      <c r="T314" s="19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00" t="s">
        <v>252</v>
      </c>
      <c r="AT314" s="200" t="s">
        <v>169</v>
      </c>
      <c r="AU314" s="200" t="s">
        <v>85</v>
      </c>
      <c r="AY314" s="18" t="s">
        <v>167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</v>
      </c>
      <c r="BK314" s="201">
        <f>ROUND(I314*H314,0)</f>
        <v>0</v>
      </c>
      <c r="BL314" s="18" t="s">
        <v>252</v>
      </c>
      <c r="BM314" s="200" t="s">
        <v>530</v>
      </c>
    </row>
    <row r="315" s="13" customFormat="1">
      <c r="A315" s="13"/>
      <c r="B315" s="202"/>
      <c r="C315" s="13"/>
      <c r="D315" s="203" t="s">
        <v>176</v>
      </c>
      <c r="E315" s="204" t="s">
        <v>1</v>
      </c>
      <c r="F315" s="205" t="s">
        <v>531</v>
      </c>
      <c r="G315" s="13"/>
      <c r="H315" s="206">
        <v>5.2800000000000002</v>
      </c>
      <c r="I315" s="207"/>
      <c r="J315" s="13"/>
      <c r="K315" s="13"/>
      <c r="L315" s="202"/>
      <c r="M315" s="208"/>
      <c r="N315" s="209"/>
      <c r="O315" s="209"/>
      <c r="P315" s="209"/>
      <c r="Q315" s="209"/>
      <c r="R315" s="209"/>
      <c r="S315" s="209"/>
      <c r="T315" s="21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04" t="s">
        <v>176</v>
      </c>
      <c r="AU315" s="204" t="s">
        <v>85</v>
      </c>
      <c r="AV315" s="13" t="s">
        <v>85</v>
      </c>
      <c r="AW315" s="13" t="s">
        <v>33</v>
      </c>
      <c r="AX315" s="13" t="s">
        <v>77</v>
      </c>
      <c r="AY315" s="204" t="s">
        <v>167</v>
      </c>
    </row>
    <row r="316" s="13" customFormat="1">
      <c r="A316" s="13"/>
      <c r="B316" s="202"/>
      <c r="C316" s="13"/>
      <c r="D316" s="203" t="s">
        <v>176</v>
      </c>
      <c r="E316" s="204" t="s">
        <v>1</v>
      </c>
      <c r="F316" s="205" t="s">
        <v>532</v>
      </c>
      <c r="G316" s="13"/>
      <c r="H316" s="206">
        <v>11.571999999999999</v>
      </c>
      <c r="I316" s="207"/>
      <c r="J316" s="13"/>
      <c r="K316" s="13"/>
      <c r="L316" s="202"/>
      <c r="M316" s="208"/>
      <c r="N316" s="209"/>
      <c r="O316" s="209"/>
      <c r="P316" s="209"/>
      <c r="Q316" s="209"/>
      <c r="R316" s="209"/>
      <c r="S316" s="209"/>
      <c r="T316" s="21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04" t="s">
        <v>176</v>
      </c>
      <c r="AU316" s="204" t="s">
        <v>85</v>
      </c>
      <c r="AV316" s="13" t="s">
        <v>85</v>
      </c>
      <c r="AW316" s="13" t="s">
        <v>33</v>
      </c>
      <c r="AX316" s="13" t="s">
        <v>77</v>
      </c>
      <c r="AY316" s="204" t="s">
        <v>167</v>
      </c>
    </row>
    <row r="317" s="13" customFormat="1">
      <c r="A317" s="13"/>
      <c r="B317" s="202"/>
      <c r="C317" s="13"/>
      <c r="D317" s="203" t="s">
        <v>176</v>
      </c>
      <c r="E317" s="204" t="s">
        <v>1</v>
      </c>
      <c r="F317" s="205" t="s">
        <v>533</v>
      </c>
      <c r="G317" s="13"/>
      <c r="H317" s="206">
        <v>7.2800000000000002</v>
      </c>
      <c r="I317" s="207"/>
      <c r="J317" s="13"/>
      <c r="K317" s="13"/>
      <c r="L317" s="202"/>
      <c r="M317" s="208"/>
      <c r="N317" s="209"/>
      <c r="O317" s="209"/>
      <c r="P317" s="209"/>
      <c r="Q317" s="209"/>
      <c r="R317" s="209"/>
      <c r="S317" s="209"/>
      <c r="T317" s="21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04" t="s">
        <v>176</v>
      </c>
      <c r="AU317" s="204" t="s">
        <v>85</v>
      </c>
      <c r="AV317" s="13" t="s">
        <v>85</v>
      </c>
      <c r="AW317" s="13" t="s">
        <v>33</v>
      </c>
      <c r="AX317" s="13" t="s">
        <v>77</v>
      </c>
      <c r="AY317" s="204" t="s">
        <v>167</v>
      </c>
    </row>
    <row r="318" s="14" customFormat="1">
      <c r="A318" s="14"/>
      <c r="B318" s="211"/>
      <c r="C318" s="14"/>
      <c r="D318" s="203" t="s">
        <v>176</v>
      </c>
      <c r="E318" s="212" t="s">
        <v>113</v>
      </c>
      <c r="F318" s="213" t="s">
        <v>179</v>
      </c>
      <c r="G318" s="14"/>
      <c r="H318" s="214">
        <v>24.132000000000001</v>
      </c>
      <c r="I318" s="215"/>
      <c r="J318" s="14"/>
      <c r="K318" s="14"/>
      <c r="L318" s="211"/>
      <c r="M318" s="216"/>
      <c r="N318" s="217"/>
      <c r="O318" s="217"/>
      <c r="P318" s="217"/>
      <c r="Q318" s="217"/>
      <c r="R318" s="217"/>
      <c r="S318" s="217"/>
      <c r="T318" s="21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12" t="s">
        <v>176</v>
      </c>
      <c r="AU318" s="212" t="s">
        <v>85</v>
      </c>
      <c r="AV318" s="14" t="s">
        <v>86</v>
      </c>
      <c r="AW318" s="14" t="s">
        <v>33</v>
      </c>
      <c r="AX318" s="14" t="s">
        <v>8</v>
      </c>
      <c r="AY318" s="212" t="s">
        <v>167</v>
      </c>
    </row>
    <row r="319" s="2" customFormat="1" ht="16.5" customHeight="1">
      <c r="A319" s="37"/>
      <c r="B319" s="188"/>
      <c r="C319" s="189" t="s">
        <v>534</v>
      </c>
      <c r="D319" s="189" t="s">
        <v>169</v>
      </c>
      <c r="E319" s="190" t="s">
        <v>535</v>
      </c>
      <c r="F319" s="191" t="s">
        <v>536</v>
      </c>
      <c r="G319" s="192" t="s">
        <v>172</v>
      </c>
      <c r="H319" s="193">
        <v>24.132000000000001</v>
      </c>
      <c r="I319" s="194"/>
      <c r="J319" s="195">
        <f>ROUND(I319*H319,0)</f>
        <v>0</v>
      </c>
      <c r="K319" s="191" t="s">
        <v>173</v>
      </c>
      <c r="L319" s="38"/>
      <c r="M319" s="196" t="s">
        <v>1</v>
      </c>
      <c r="N319" s="197" t="s">
        <v>42</v>
      </c>
      <c r="O319" s="76"/>
      <c r="P319" s="198">
        <f>O319*H319</f>
        <v>0</v>
      </c>
      <c r="Q319" s="198">
        <v>0.00010000000000000001</v>
      </c>
      <c r="R319" s="198">
        <f>Q319*H319</f>
        <v>0.0024132000000000003</v>
      </c>
      <c r="S319" s="198">
        <v>0</v>
      </c>
      <c r="T319" s="19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00" t="s">
        <v>252</v>
      </c>
      <c r="AT319" s="200" t="s">
        <v>169</v>
      </c>
      <c r="AU319" s="200" t="s">
        <v>85</v>
      </c>
      <c r="AY319" s="18" t="s">
        <v>167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8" t="s">
        <v>8</v>
      </c>
      <c r="BK319" s="201">
        <f>ROUND(I319*H319,0)</f>
        <v>0</v>
      </c>
      <c r="BL319" s="18" t="s">
        <v>252</v>
      </c>
      <c r="BM319" s="200" t="s">
        <v>537</v>
      </c>
    </row>
    <row r="320" s="13" customFormat="1">
      <c r="A320" s="13"/>
      <c r="B320" s="202"/>
      <c r="C320" s="13"/>
      <c r="D320" s="203" t="s">
        <v>176</v>
      </c>
      <c r="E320" s="204" t="s">
        <v>1</v>
      </c>
      <c r="F320" s="205" t="s">
        <v>113</v>
      </c>
      <c r="G320" s="13"/>
      <c r="H320" s="206">
        <v>24.132000000000001</v>
      </c>
      <c r="I320" s="207"/>
      <c r="J320" s="13"/>
      <c r="K320" s="13"/>
      <c r="L320" s="202"/>
      <c r="M320" s="208"/>
      <c r="N320" s="209"/>
      <c r="O320" s="209"/>
      <c r="P320" s="209"/>
      <c r="Q320" s="209"/>
      <c r="R320" s="209"/>
      <c r="S320" s="209"/>
      <c r="T320" s="21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04" t="s">
        <v>176</v>
      </c>
      <c r="AU320" s="204" t="s">
        <v>85</v>
      </c>
      <c r="AV320" s="13" t="s">
        <v>85</v>
      </c>
      <c r="AW320" s="13" t="s">
        <v>33</v>
      </c>
      <c r="AX320" s="13" t="s">
        <v>8</v>
      </c>
      <c r="AY320" s="204" t="s">
        <v>167</v>
      </c>
    </row>
    <row r="321" s="2" customFormat="1" ht="16.5" customHeight="1">
      <c r="A321" s="37"/>
      <c r="B321" s="188"/>
      <c r="C321" s="189" t="s">
        <v>538</v>
      </c>
      <c r="D321" s="189" t="s">
        <v>169</v>
      </c>
      <c r="E321" s="190" t="s">
        <v>539</v>
      </c>
      <c r="F321" s="191" t="s">
        <v>540</v>
      </c>
      <c r="G321" s="192" t="s">
        <v>172</v>
      </c>
      <c r="H321" s="193">
        <v>24.132000000000001</v>
      </c>
      <c r="I321" s="194"/>
      <c r="J321" s="195">
        <f>ROUND(I321*H321,0)</f>
        <v>0</v>
      </c>
      <c r="K321" s="191" t="s">
        <v>173</v>
      </c>
      <c r="L321" s="38"/>
      <c r="M321" s="196" t="s">
        <v>1</v>
      </c>
      <c r="N321" s="197" t="s">
        <v>42</v>
      </c>
      <c r="O321" s="76"/>
      <c r="P321" s="198">
        <f>O321*H321</f>
        <v>0</v>
      </c>
      <c r="Q321" s="198">
        <v>0</v>
      </c>
      <c r="R321" s="198">
        <f>Q321*H321</f>
        <v>0</v>
      </c>
      <c r="S321" s="198">
        <v>0</v>
      </c>
      <c r="T321" s="19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00" t="s">
        <v>252</v>
      </c>
      <c r="AT321" s="200" t="s">
        <v>169</v>
      </c>
      <c r="AU321" s="200" t="s">
        <v>85</v>
      </c>
      <c r="AY321" s="18" t="s">
        <v>167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8" t="s">
        <v>8</v>
      </c>
      <c r="BK321" s="201">
        <f>ROUND(I321*H321,0)</f>
        <v>0</v>
      </c>
      <c r="BL321" s="18" t="s">
        <v>252</v>
      </c>
      <c r="BM321" s="200" t="s">
        <v>541</v>
      </c>
    </row>
    <row r="322" s="13" customFormat="1">
      <c r="A322" s="13"/>
      <c r="B322" s="202"/>
      <c r="C322" s="13"/>
      <c r="D322" s="203" t="s">
        <v>176</v>
      </c>
      <c r="E322" s="204" t="s">
        <v>1</v>
      </c>
      <c r="F322" s="205" t="s">
        <v>113</v>
      </c>
      <c r="G322" s="13"/>
      <c r="H322" s="206">
        <v>24.132000000000001</v>
      </c>
      <c r="I322" s="207"/>
      <c r="J322" s="13"/>
      <c r="K322" s="13"/>
      <c r="L322" s="202"/>
      <c r="M322" s="208"/>
      <c r="N322" s="209"/>
      <c r="O322" s="209"/>
      <c r="P322" s="209"/>
      <c r="Q322" s="209"/>
      <c r="R322" s="209"/>
      <c r="S322" s="209"/>
      <c r="T322" s="21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04" t="s">
        <v>176</v>
      </c>
      <c r="AU322" s="204" t="s">
        <v>85</v>
      </c>
      <c r="AV322" s="13" t="s">
        <v>85</v>
      </c>
      <c r="AW322" s="13" t="s">
        <v>33</v>
      </c>
      <c r="AX322" s="13" t="s">
        <v>8</v>
      </c>
      <c r="AY322" s="204" t="s">
        <v>167</v>
      </c>
    </row>
    <row r="323" s="2" customFormat="1" ht="24" customHeight="1">
      <c r="A323" s="37"/>
      <c r="B323" s="188"/>
      <c r="C323" s="227" t="s">
        <v>542</v>
      </c>
      <c r="D323" s="227" t="s">
        <v>345</v>
      </c>
      <c r="E323" s="228" t="s">
        <v>508</v>
      </c>
      <c r="F323" s="229" t="s">
        <v>509</v>
      </c>
      <c r="G323" s="230" t="s">
        <v>172</v>
      </c>
      <c r="H323" s="231">
        <v>26.545000000000002</v>
      </c>
      <c r="I323" s="232"/>
      <c r="J323" s="233">
        <f>ROUND(I323*H323,0)</f>
        <v>0</v>
      </c>
      <c r="K323" s="229" t="s">
        <v>173</v>
      </c>
      <c r="L323" s="234"/>
      <c r="M323" s="235" t="s">
        <v>1</v>
      </c>
      <c r="N323" s="236" t="s">
        <v>42</v>
      </c>
      <c r="O323" s="76"/>
      <c r="P323" s="198">
        <f>O323*H323</f>
        <v>0</v>
      </c>
      <c r="Q323" s="198">
        <v>0.00017000000000000001</v>
      </c>
      <c r="R323" s="198">
        <f>Q323*H323</f>
        <v>0.0045126500000000009</v>
      </c>
      <c r="S323" s="198">
        <v>0</v>
      </c>
      <c r="T323" s="19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00" t="s">
        <v>324</v>
      </c>
      <c r="AT323" s="200" t="s">
        <v>345</v>
      </c>
      <c r="AU323" s="200" t="s">
        <v>85</v>
      </c>
      <c r="AY323" s="18" t="s">
        <v>167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8" t="s">
        <v>8</v>
      </c>
      <c r="BK323" s="201">
        <f>ROUND(I323*H323,0)</f>
        <v>0</v>
      </c>
      <c r="BL323" s="18" t="s">
        <v>252</v>
      </c>
      <c r="BM323" s="200" t="s">
        <v>543</v>
      </c>
    </row>
    <row r="324" s="13" customFormat="1">
      <c r="A324" s="13"/>
      <c r="B324" s="202"/>
      <c r="C324" s="13"/>
      <c r="D324" s="203" t="s">
        <v>176</v>
      </c>
      <c r="E324" s="204" t="s">
        <v>1</v>
      </c>
      <c r="F324" s="205" t="s">
        <v>544</v>
      </c>
      <c r="G324" s="13"/>
      <c r="H324" s="206">
        <v>26.545000000000002</v>
      </c>
      <c r="I324" s="207"/>
      <c r="J324" s="13"/>
      <c r="K324" s="13"/>
      <c r="L324" s="202"/>
      <c r="M324" s="208"/>
      <c r="N324" s="209"/>
      <c r="O324" s="209"/>
      <c r="P324" s="209"/>
      <c r="Q324" s="209"/>
      <c r="R324" s="209"/>
      <c r="S324" s="209"/>
      <c r="T324" s="21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04" t="s">
        <v>176</v>
      </c>
      <c r="AU324" s="204" t="s">
        <v>85</v>
      </c>
      <c r="AV324" s="13" t="s">
        <v>85</v>
      </c>
      <c r="AW324" s="13" t="s">
        <v>33</v>
      </c>
      <c r="AX324" s="13" t="s">
        <v>8</v>
      </c>
      <c r="AY324" s="204" t="s">
        <v>167</v>
      </c>
    </row>
    <row r="325" s="2" customFormat="1" ht="16.5" customHeight="1">
      <c r="A325" s="37"/>
      <c r="B325" s="188"/>
      <c r="C325" s="189" t="s">
        <v>545</v>
      </c>
      <c r="D325" s="189" t="s">
        <v>169</v>
      </c>
      <c r="E325" s="190" t="s">
        <v>546</v>
      </c>
      <c r="F325" s="191" t="s">
        <v>547</v>
      </c>
      <c r="G325" s="192" t="s">
        <v>172</v>
      </c>
      <c r="H325" s="193">
        <v>24.132000000000001</v>
      </c>
      <c r="I325" s="194"/>
      <c r="J325" s="195">
        <f>ROUND(I325*H325,0)</f>
        <v>0</v>
      </c>
      <c r="K325" s="191" t="s">
        <v>173</v>
      </c>
      <c r="L325" s="38"/>
      <c r="M325" s="196" t="s">
        <v>1</v>
      </c>
      <c r="N325" s="197" t="s">
        <v>42</v>
      </c>
      <c r="O325" s="76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00" t="s">
        <v>252</v>
      </c>
      <c r="AT325" s="200" t="s">
        <v>169</v>
      </c>
      <c r="AU325" s="200" t="s">
        <v>85</v>
      </c>
      <c r="AY325" s="18" t="s">
        <v>167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8" t="s">
        <v>8</v>
      </c>
      <c r="BK325" s="201">
        <f>ROUND(I325*H325,0)</f>
        <v>0</v>
      </c>
      <c r="BL325" s="18" t="s">
        <v>252</v>
      </c>
      <c r="BM325" s="200" t="s">
        <v>548</v>
      </c>
    </row>
    <row r="326" s="13" customFormat="1">
      <c r="A326" s="13"/>
      <c r="B326" s="202"/>
      <c r="C326" s="13"/>
      <c r="D326" s="203" t="s">
        <v>176</v>
      </c>
      <c r="E326" s="204" t="s">
        <v>1</v>
      </c>
      <c r="F326" s="205" t="s">
        <v>113</v>
      </c>
      <c r="G326" s="13"/>
      <c r="H326" s="206">
        <v>24.132000000000001</v>
      </c>
      <c r="I326" s="207"/>
      <c r="J326" s="13"/>
      <c r="K326" s="13"/>
      <c r="L326" s="202"/>
      <c r="M326" s="208"/>
      <c r="N326" s="209"/>
      <c r="O326" s="209"/>
      <c r="P326" s="209"/>
      <c r="Q326" s="209"/>
      <c r="R326" s="209"/>
      <c r="S326" s="209"/>
      <c r="T326" s="21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04" t="s">
        <v>176</v>
      </c>
      <c r="AU326" s="204" t="s">
        <v>85</v>
      </c>
      <c r="AV326" s="13" t="s">
        <v>85</v>
      </c>
      <c r="AW326" s="13" t="s">
        <v>33</v>
      </c>
      <c r="AX326" s="13" t="s">
        <v>8</v>
      </c>
      <c r="AY326" s="204" t="s">
        <v>167</v>
      </c>
    </row>
    <row r="327" s="2" customFormat="1" ht="24" customHeight="1">
      <c r="A327" s="37"/>
      <c r="B327" s="188"/>
      <c r="C327" s="227" t="s">
        <v>549</v>
      </c>
      <c r="D327" s="227" t="s">
        <v>345</v>
      </c>
      <c r="E327" s="228" t="s">
        <v>550</v>
      </c>
      <c r="F327" s="229" t="s">
        <v>551</v>
      </c>
      <c r="G327" s="230" t="s">
        <v>172</v>
      </c>
      <c r="H327" s="231">
        <v>24.614999999999998</v>
      </c>
      <c r="I327" s="232"/>
      <c r="J327" s="233">
        <f>ROUND(I327*H327,0)</f>
        <v>0</v>
      </c>
      <c r="K327" s="229" t="s">
        <v>173</v>
      </c>
      <c r="L327" s="234"/>
      <c r="M327" s="235" t="s">
        <v>1</v>
      </c>
      <c r="N327" s="236" t="s">
        <v>42</v>
      </c>
      <c r="O327" s="76"/>
      <c r="P327" s="198">
        <f>O327*H327</f>
        <v>0</v>
      </c>
      <c r="Q327" s="198">
        <v>0.0060000000000000001</v>
      </c>
      <c r="R327" s="198">
        <f>Q327*H327</f>
        <v>0.14768999999999999</v>
      </c>
      <c r="S327" s="198">
        <v>0</v>
      </c>
      <c r="T327" s="19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00" t="s">
        <v>324</v>
      </c>
      <c r="AT327" s="200" t="s">
        <v>345</v>
      </c>
      <c r="AU327" s="200" t="s">
        <v>85</v>
      </c>
      <c r="AY327" s="18" t="s">
        <v>167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8" t="s">
        <v>8</v>
      </c>
      <c r="BK327" s="201">
        <f>ROUND(I327*H327,0)</f>
        <v>0</v>
      </c>
      <c r="BL327" s="18" t="s">
        <v>252</v>
      </c>
      <c r="BM327" s="200" t="s">
        <v>552</v>
      </c>
    </row>
    <row r="328" s="13" customFormat="1">
      <c r="A328" s="13"/>
      <c r="B328" s="202"/>
      <c r="C328" s="13"/>
      <c r="D328" s="203" t="s">
        <v>176</v>
      </c>
      <c r="E328" s="204" t="s">
        <v>1</v>
      </c>
      <c r="F328" s="205" t="s">
        <v>553</v>
      </c>
      <c r="G328" s="13"/>
      <c r="H328" s="206">
        <v>24.614999999999998</v>
      </c>
      <c r="I328" s="207"/>
      <c r="J328" s="13"/>
      <c r="K328" s="13"/>
      <c r="L328" s="202"/>
      <c r="M328" s="208"/>
      <c r="N328" s="209"/>
      <c r="O328" s="209"/>
      <c r="P328" s="209"/>
      <c r="Q328" s="209"/>
      <c r="R328" s="209"/>
      <c r="S328" s="209"/>
      <c r="T328" s="21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04" t="s">
        <v>176</v>
      </c>
      <c r="AU328" s="204" t="s">
        <v>85</v>
      </c>
      <c r="AV328" s="13" t="s">
        <v>85</v>
      </c>
      <c r="AW328" s="13" t="s">
        <v>33</v>
      </c>
      <c r="AX328" s="13" t="s">
        <v>8</v>
      </c>
      <c r="AY328" s="204" t="s">
        <v>167</v>
      </c>
    </row>
    <row r="329" s="2" customFormat="1" ht="24" customHeight="1">
      <c r="A329" s="37"/>
      <c r="B329" s="188"/>
      <c r="C329" s="189" t="s">
        <v>554</v>
      </c>
      <c r="D329" s="189" t="s">
        <v>169</v>
      </c>
      <c r="E329" s="190" t="s">
        <v>555</v>
      </c>
      <c r="F329" s="191" t="s">
        <v>556</v>
      </c>
      <c r="G329" s="192" t="s">
        <v>172</v>
      </c>
      <c r="H329" s="193">
        <v>12.055999999999999</v>
      </c>
      <c r="I329" s="194"/>
      <c r="J329" s="195">
        <f>ROUND(I329*H329,0)</f>
        <v>0</v>
      </c>
      <c r="K329" s="191" t="s">
        <v>173</v>
      </c>
      <c r="L329" s="38"/>
      <c r="M329" s="196" t="s">
        <v>1</v>
      </c>
      <c r="N329" s="197" t="s">
        <v>42</v>
      </c>
      <c r="O329" s="76"/>
      <c r="P329" s="198">
        <f>O329*H329</f>
        <v>0</v>
      </c>
      <c r="Q329" s="198">
        <v>0</v>
      </c>
      <c r="R329" s="198">
        <f>Q329*H329</f>
        <v>0</v>
      </c>
      <c r="S329" s="198">
        <v>0.017229999999999999</v>
      </c>
      <c r="T329" s="199">
        <f>S329*H329</f>
        <v>0.20772487999999997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00" t="s">
        <v>252</v>
      </c>
      <c r="AT329" s="200" t="s">
        <v>169</v>
      </c>
      <c r="AU329" s="200" t="s">
        <v>85</v>
      </c>
      <c r="AY329" s="18" t="s">
        <v>167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18" t="s">
        <v>8</v>
      </c>
      <c r="BK329" s="201">
        <f>ROUND(I329*H329,0)</f>
        <v>0</v>
      </c>
      <c r="BL329" s="18" t="s">
        <v>252</v>
      </c>
      <c r="BM329" s="200" t="s">
        <v>557</v>
      </c>
    </row>
    <row r="330" s="13" customFormat="1">
      <c r="A330" s="13"/>
      <c r="B330" s="202"/>
      <c r="C330" s="13"/>
      <c r="D330" s="203" t="s">
        <v>176</v>
      </c>
      <c r="E330" s="204" t="s">
        <v>1</v>
      </c>
      <c r="F330" s="205" t="s">
        <v>558</v>
      </c>
      <c r="G330" s="13"/>
      <c r="H330" s="206">
        <v>12.055999999999999</v>
      </c>
      <c r="I330" s="207"/>
      <c r="J330" s="13"/>
      <c r="K330" s="13"/>
      <c r="L330" s="202"/>
      <c r="M330" s="208"/>
      <c r="N330" s="209"/>
      <c r="O330" s="209"/>
      <c r="P330" s="209"/>
      <c r="Q330" s="209"/>
      <c r="R330" s="209"/>
      <c r="S330" s="209"/>
      <c r="T330" s="21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04" t="s">
        <v>176</v>
      </c>
      <c r="AU330" s="204" t="s">
        <v>85</v>
      </c>
      <c r="AV330" s="13" t="s">
        <v>85</v>
      </c>
      <c r="AW330" s="13" t="s">
        <v>33</v>
      </c>
      <c r="AX330" s="13" t="s">
        <v>77</v>
      </c>
      <c r="AY330" s="204" t="s">
        <v>167</v>
      </c>
    </row>
    <row r="331" s="14" customFormat="1">
      <c r="A331" s="14"/>
      <c r="B331" s="211"/>
      <c r="C331" s="14"/>
      <c r="D331" s="203" t="s">
        <v>176</v>
      </c>
      <c r="E331" s="212" t="s">
        <v>1</v>
      </c>
      <c r="F331" s="213" t="s">
        <v>179</v>
      </c>
      <c r="G331" s="14"/>
      <c r="H331" s="214">
        <v>12.055999999999999</v>
      </c>
      <c r="I331" s="215"/>
      <c r="J331" s="14"/>
      <c r="K331" s="14"/>
      <c r="L331" s="211"/>
      <c r="M331" s="216"/>
      <c r="N331" s="217"/>
      <c r="O331" s="217"/>
      <c r="P331" s="217"/>
      <c r="Q331" s="217"/>
      <c r="R331" s="217"/>
      <c r="S331" s="217"/>
      <c r="T331" s="21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12" t="s">
        <v>176</v>
      </c>
      <c r="AU331" s="212" t="s">
        <v>85</v>
      </c>
      <c r="AV331" s="14" t="s">
        <v>86</v>
      </c>
      <c r="AW331" s="14" t="s">
        <v>33</v>
      </c>
      <c r="AX331" s="14" t="s">
        <v>8</v>
      </c>
      <c r="AY331" s="212" t="s">
        <v>167</v>
      </c>
    </row>
    <row r="332" s="2" customFormat="1" ht="24" customHeight="1">
      <c r="A332" s="37"/>
      <c r="B332" s="188"/>
      <c r="C332" s="189" t="s">
        <v>559</v>
      </c>
      <c r="D332" s="189" t="s">
        <v>169</v>
      </c>
      <c r="E332" s="190" t="s">
        <v>560</v>
      </c>
      <c r="F332" s="191" t="s">
        <v>561</v>
      </c>
      <c r="G332" s="192" t="s">
        <v>426</v>
      </c>
      <c r="H332" s="193">
        <v>1</v>
      </c>
      <c r="I332" s="194"/>
      <c r="J332" s="195">
        <f>ROUND(I332*H332,0)</f>
        <v>0</v>
      </c>
      <c r="K332" s="191" t="s">
        <v>173</v>
      </c>
      <c r="L332" s="38"/>
      <c r="M332" s="196" t="s">
        <v>1</v>
      </c>
      <c r="N332" s="197" t="s">
        <v>42</v>
      </c>
      <c r="O332" s="76"/>
      <c r="P332" s="198">
        <f>O332*H332</f>
        <v>0</v>
      </c>
      <c r="Q332" s="198">
        <v>0.00022000000000000001</v>
      </c>
      <c r="R332" s="198">
        <f>Q332*H332</f>
        <v>0.00022000000000000001</v>
      </c>
      <c r="S332" s="198">
        <v>0</v>
      </c>
      <c r="T332" s="19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00" t="s">
        <v>252</v>
      </c>
      <c r="AT332" s="200" t="s">
        <v>169</v>
      </c>
      <c r="AU332" s="200" t="s">
        <v>85</v>
      </c>
      <c r="AY332" s="18" t="s">
        <v>167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18" t="s">
        <v>8</v>
      </c>
      <c r="BK332" s="201">
        <f>ROUND(I332*H332,0)</f>
        <v>0</v>
      </c>
      <c r="BL332" s="18" t="s">
        <v>252</v>
      </c>
      <c r="BM332" s="200" t="s">
        <v>562</v>
      </c>
    </row>
    <row r="333" s="13" customFormat="1">
      <c r="A333" s="13"/>
      <c r="B333" s="202"/>
      <c r="C333" s="13"/>
      <c r="D333" s="203" t="s">
        <v>176</v>
      </c>
      <c r="E333" s="204" t="s">
        <v>1</v>
      </c>
      <c r="F333" s="205" t="s">
        <v>8</v>
      </c>
      <c r="G333" s="13"/>
      <c r="H333" s="206">
        <v>1</v>
      </c>
      <c r="I333" s="207"/>
      <c r="J333" s="13"/>
      <c r="K333" s="13"/>
      <c r="L333" s="202"/>
      <c r="M333" s="208"/>
      <c r="N333" s="209"/>
      <c r="O333" s="209"/>
      <c r="P333" s="209"/>
      <c r="Q333" s="209"/>
      <c r="R333" s="209"/>
      <c r="S333" s="209"/>
      <c r="T333" s="21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04" t="s">
        <v>176</v>
      </c>
      <c r="AU333" s="204" t="s">
        <v>85</v>
      </c>
      <c r="AV333" s="13" t="s">
        <v>85</v>
      </c>
      <c r="AW333" s="13" t="s">
        <v>33</v>
      </c>
      <c r="AX333" s="13" t="s">
        <v>8</v>
      </c>
      <c r="AY333" s="204" t="s">
        <v>167</v>
      </c>
    </row>
    <row r="334" s="2" customFormat="1" ht="24" customHeight="1">
      <c r="A334" s="37"/>
      <c r="B334" s="188"/>
      <c r="C334" s="227" t="s">
        <v>563</v>
      </c>
      <c r="D334" s="227" t="s">
        <v>345</v>
      </c>
      <c r="E334" s="228" t="s">
        <v>564</v>
      </c>
      <c r="F334" s="229" t="s">
        <v>565</v>
      </c>
      <c r="G334" s="230" t="s">
        <v>426</v>
      </c>
      <c r="H334" s="231">
        <v>1</v>
      </c>
      <c r="I334" s="232"/>
      <c r="J334" s="233">
        <f>ROUND(I334*H334,0)</f>
        <v>0</v>
      </c>
      <c r="K334" s="229" t="s">
        <v>173</v>
      </c>
      <c r="L334" s="234"/>
      <c r="M334" s="235" t="s">
        <v>1</v>
      </c>
      <c r="N334" s="236" t="s">
        <v>42</v>
      </c>
      <c r="O334" s="76"/>
      <c r="P334" s="198">
        <f>O334*H334</f>
        <v>0</v>
      </c>
      <c r="Q334" s="198">
        <v>0.026190000000000001</v>
      </c>
      <c r="R334" s="198">
        <f>Q334*H334</f>
        <v>0.026190000000000001</v>
      </c>
      <c r="S334" s="198">
        <v>0</v>
      </c>
      <c r="T334" s="19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00" t="s">
        <v>324</v>
      </c>
      <c r="AT334" s="200" t="s">
        <v>345</v>
      </c>
      <c r="AU334" s="200" t="s">
        <v>85</v>
      </c>
      <c r="AY334" s="18" t="s">
        <v>167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18" t="s">
        <v>8</v>
      </c>
      <c r="BK334" s="201">
        <f>ROUND(I334*H334,0)</f>
        <v>0</v>
      </c>
      <c r="BL334" s="18" t="s">
        <v>252</v>
      </c>
      <c r="BM334" s="200" t="s">
        <v>566</v>
      </c>
    </row>
    <row r="335" s="13" customFormat="1">
      <c r="A335" s="13"/>
      <c r="B335" s="202"/>
      <c r="C335" s="13"/>
      <c r="D335" s="203" t="s">
        <v>176</v>
      </c>
      <c r="E335" s="204" t="s">
        <v>1</v>
      </c>
      <c r="F335" s="205" t="s">
        <v>8</v>
      </c>
      <c r="G335" s="13"/>
      <c r="H335" s="206">
        <v>1</v>
      </c>
      <c r="I335" s="207"/>
      <c r="J335" s="13"/>
      <c r="K335" s="13"/>
      <c r="L335" s="202"/>
      <c r="M335" s="208"/>
      <c r="N335" s="209"/>
      <c r="O335" s="209"/>
      <c r="P335" s="209"/>
      <c r="Q335" s="209"/>
      <c r="R335" s="209"/>
      <c r="S335" s="209"/>
      <c r="T335" s="21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04" t="s">
        <v>176</v>
      </c>
      <c r="AU335" s="204" t="s">
        <v>85</v>
      </c>
      <c r="AV335" s="13" t="s">
        <v>85</v>
      </c>
      <c r="AW335" s="13" t="s">
        <v>33</v>
      </c>
      <c r="AX335" s="13" t="s">
        <v>8</v>
      </c>
      <c r="AY335" s="204" t="s">
        <v>167</v>
      </c>
    </row>
    <row r="336" s="2" customFormat="1" ht="24" customHeight="1">
      <c r="A336" s="37"/>
      <c r="B336" s="188"/>
      <c r="C336" s="189" t="s">
        <v>567</v>
      </c>
      <c r="D336" s="189" t="s">
        <v>169</v>
      </c>
      <c r="E336" s="190" t="s">
        <v>568</v>
      </c>
      <c r="F336" s="191" t="s">
        <v>569</v>
      </c>
      <c r="G336" s="192" t="s">
        <v>192</v>
      </c>
      <c r="H336" s="193">
        <v>1.137</v>
      </c>
      <c r="I336" s="194"/>
      <c r="J336" s="195">
        <f>ROUND(I336*H336,0)</f>
        <v>0</v>
      </c>
      <c r="K336" s="191" t="s">
        <v>173</v>
      </c>
      <c r="L336" s="38"/>
      <c r="M336" s="196" t="s">
        <v>1</v>
      </c>
      <c r="N336" s="197" t="s">
        <v>42</v>
      </c>
      <c r="O336" s="76"/>
      <c r="P336" s="198">
        <f>O336*H336</f>
        <v>0</v>
      </c>
      <c r="Q336" s="198">
        <v>0</v>
      </c>
      <c r="R336" s="198">
        <f>Q336*H336</f>
        <v>0</v>
      </c>
      <c r="S336" s="198">
        <v>0</v>
      </c>
      <c r="T336" s="19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00" t="s">
        <v>252</v>
      </c>
      <c r="AT336" s="200" t="s">
        <v>169</v>
      </c>
      <c r="AU336" s="200" t="s">
        <v>85</v>
      </c>
      <c r="AY336" s="18" t="s">
        <v>167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18" t="s">
        <v>8</v>
      </c>
      <c r="BK336" s="201">
        <f>ROUND(I336*H336,0)</f>
        <v>0</v>
      </c>
      <c r="BL336" s="18" t="s">
        <v>252</v>
      </c>
      <c r="BM336" s="200" t="s">
        <v>570</v>
      </c>
    </row>
    <row r="337" s="2" customFormat="1" ht="24" customHeight="1">
      <c r="A337" s="37"/>
      <c r="B337" s="188"/>
      <c r="C337" s="189" t="s">
        <v>571</v>
      </c>
      <c r="D337" s="189" t="s">
        <v>169</v>
      </c>
      <c r="E337" s="190" t="s">
        <v>572</v>
      </c>
      <c r="F337" s="191" t="s">
        <v>573</v>
      </c>
      <c r="G337" s="192" t="s">
        <v>192</v>
      </c>
      <c r="H337" s="193">
        <v>1.137</v>
      </c>
      <c r="I337" s="194"/>
      <c r="J337" s="195">
        <f>ROUND(I337*H337,0)</f>
        <v>0</v>
      </c>
      <c r="K337" s="191" t="s">
        <v>173</v>
      </c>
      <c r="L337" s="38"/>
      <c r="M337" s="196" t="s">
        <v>1</v>
      </c>
      <c r="N337" s="197" t="s">
        <v>42</v>
      </c>
      <c r="O337" s="76"/>
      <c r="P337" s="198">
        <f>O337*H337</f>
        <v>0</v>
      </c>
      <c r="Q337" s="198">
        <v>0</v>
      </c>
      <c r="R337" s="198">
        <f>Q337*H337</f>
        <v>0</v>
      </c>
      <c r="S337" s="198">
        <v>0</v>
      </c>
      <c r="T337" s="19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00" t="s">
        <v>252</v>
      </c>
      <c r="AT337" s="200" t="s">
        <v>169</v>
      </c>
      <c r="AU337" s="200" t="s">
        <v>85</v>
      </c>
      <c r="AY337" s="18" t="s">
        <v>167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18" t="s">
        <v>8</v>
      </c>
      <c r="BK337" s="201">
        <f>ROUND(I337*H337,0)</f>
        <v>0</v>
      </c>
      <c r="BL337" s="18" t="s">
        <v>252</v>
      </c>
      <c r="BM337" s="200" t="s">
        <v>574</v>
      </c>
    </row>
    <row r="338" s="12" customFormat="1" ht="22.8" customHeight="1">
      <c r="A338" s="12"/>
      <c r="B338" s="175"/>
      <c r="C338" s="12"/>
      <c r="D338" s="176" t="s">
        <v>76</v>
      </c>
      <c r="E338" s="186" t="s">
        <v>575</v>
      </c>
      <c r="F338" s="186" t="s">
        <v>576</v>
      </c>
      <c r="G338" s="12"/>
      <c r="H338" s="12"/>
      <c r="I338" s="178"/>
      <c r="J338" s="187">
        <f>BK338</f>
        <v>0</v>
      </c>
      <c r="K338" s="12"/>
      <c r="L338" s="175"/>
      <c r="M338" s="180"/>
      <c r="N338" s="181"/>
      <c r="O338" s="181"/>
      <c r="P338" s="182">
        <f>SUM(P339:P350)</f>
        <v>0</v>
      </c>
      <c r="Q338" s="181"/>
      <c r="R338" s="182">
        <f>SUM(R339:R350)</f>
        <v>0.036190565000000001</v>
      </c>
      <c r="S338" s="181"/>
      <c r="T338" s="183">
        <f>SUM(T339:T350)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76" t="s">
        <v>85</v>
      </c>
      <c r="AT338" s="184" t="s">
        <v>76</v>
      </c>
      <c r="AU338" s="184" t="s">
        <v>8</v>
      </c>
      <c r="AY338" s="176" t="s">
        <v>167</v>
      </c>
      <c r="BK338" s="185">
        <f>SUM(BK339:BK350)</f>
        <v>0</v>
      </c>
    </row>
    <row r="339" s="2" customFormat="1" ht="24" customHeight="1">
      <c r="A339" s="37"/>
      <c r="B339" s="188"/>
      <c r="C339" s="189" t="s">
        <v>577</v>
      </c>
      <c r="D339" s="189" t="s">
        <v>169</v>
      </c>
      <c r="E339" s="190" t="s">
        <v>578</v>
      </c>
      <c r="F339" s="191" t="s">
        <v>579</v>
      </c>
      <c r="G339" s="192" t="s">
        <v>435</v>
      </c>
      <c r="H339" s="193">
        <v>6.7000000000000002</v>
      </c>
      <c r="I339" s="194"/>
      <c r="J339" s="195">
        <f>ROUND(I339*H339,0)</f>
        <v>0</v>
      </c>
      <c r="K339" s="191" t="s">
        <v>173</v>
      </c>
      <c r="L339" s="38"/>
      <c r="M339" s="196" t="s">
        <v>1</v>
      </c>
      <c r="N339" s="197" t="s">
        <v>42</v>
      </c>
      <c r="O339" s="76"/>
      <c r="P339" s="198">
        <f>O339*H339</f>
        <v>0</v>
      </c>
      <c r="Q339" s="198">
        <v>0.0021752500000000001</v>
      </c>
      <c r="R339" s="198">
        <f>Q339*H339</f>
        <v>0.014574175000000002</v>
      </c>
      <c r="S339" s="198">
        <v>0</v>
      </c>
      <c r="T339" s="19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00" t="s">
        <v>252</v>
      </c>
      <c r="AT339" s="200" t="s">
        <v>169</v>
      </c>
      <c r="AU339" s="200" t="s">
        <v>85</v>
      </c>
      <c r="AY339" s="18" t="s">
        <v>167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8" t="s">
        <v>8</v>
      </c>
      <c r="BK339" s="201">
        <f>ROUND(I339*H339,0)</f>
        <v>0</v>
      </c>
      <c r="BL339" s="18" t="s">
        <v>252</v>
      </c>
      <c r="BM339" s="200" t="s">
        <v>580</v>
      </c>
    </row>
    <row r="340" s="13" customFormat="1">
      <c r="A340" s="13"/>
      <c r="B340" s="202"/>
      <c r="C340" s="13"/>
      <c r="D340" s="203" t="s">
        <v>176</v>
      </c>
      <c r="E340" s="204" t="s">
        <v>1</v>
      </c>
      <c r="F340" s="205" t="s">
        <v>581</v>
      </c>
      <c r="G340" s="13"/>
      <c r="H340" s="206">
        <v>6.7000000000000002</v>
      </c>
      <c r="I340" s="207"/>
      <c r="J340" s="13"/>
      <c r="K340" s="13"/>
      <c r="L340" s="202"/>
      <c r="M340" s="208"/>
      <c r="N340" s="209"/>
      <c r="O340" s="209"/>
      <c r="P340" s="209"/>
      <c r="Q340" s="209"/>
      <c r="R340" s="209"/>
      <c r="S340" s="209"/>
      <c r="T340" s="21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04" t="s">
        <v>176</v>
      </c>
      <c r="AU340" s="204" t="s">
        <v>85</v>
      </c>
      <c r="AV340" s="13" t="s">
        <v>85</v>
      </c>
      <c r="AW340" s="13" t="s">
        <v>33</v>
      </c>
      <c r="AX340" s="13" t="s">
        <v>8</v>
      </c>
      <c r="AY340" s="204" t="s">
        <v>167</v>
      </c>
    </row>
    <row r="341" s="2" customFormat="1" ht="24" customHeight="1">
      <c r="A341" s="37"/>
      <c r="B341" s="188"/>
      <c r="C341" s="189" t="s">
        <v>582</v>
      </c>
      <c r="D341" s="189" t="s">
        <v>169</v>
      </c>
      <c r="E341" s="190" t="s">
        <v>583</v>
      </c>
      <c r="F341" s="191" t="s">
        <v>584</v>
      </c>
      <c r="G341" s="192" t="s">
        <v>435</v>
      </c>
      <c r="H341" s="193">
        <v>5.1500000000000004</v>
      </c>
      <c r="I341" s="194"/>
      <c r="J341" s="195">
        <f>ROUND(I341*H341,0)</f>
        <v>0</v>
      </c>
      <c r="K341" s="191" t="s">
        <v>173</v>
      </c>
      <c r="L341" s="38"/>
      <c r="M341" s="196" t="s">
        <v>1</v>
      </c>
      <c r="N341" s="197" t="s">
        <v>42</v>
      </c>
      <c r="O341" s="76"/>
      <c r="P341" s="198">
        <f>O341*H341</f>
        <v>0</v>
      </c>
      <c r="Q341" s="198">
        <v>0.0018418</v>
      </c>
      <c r="R341" s="198">
        <f>Q341*H341</f>
        <v>0.0094852700000000005</v>
      </c>
      <c r="S341" s="198">
        <v>0</v>
      </c>
      <c r="T341" s="19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00" t="s">
        <v>252</v>
      </c>
      <c r="AT341" s="200" t="s">
        <v>169</v>
      </c>
      <c r="AU341" s="200" t="s">
        <v>85</v>
      </c>
      <c r="AY341" s="18" t="s">
        <v>167</v>
      </c>
      <c r="BE341" s="201">
        <f>IF(N341="základní",J341,0)</f>
        <v>0</v>
      </c>
      <c r="BF341" s="201">
        <f>IF(N341="snížená",J341,0)</f>
        <v>0</v>
      </c>
      <c r="BG341" s="201">
        <f>IF(N341="zákl. přenesená",J341,0)</f>
        <v>0</v>
      </c>
      <c r="BH341" s="201">
        <f>IF(N341="sníž. přenesená",J341,0)</f>
        <v>0</v>
      </c>
      <c r="BI341" s="201">
        <f>IF(N341="nulová",J341,0)</f>
        <v>0</v>
      </c>
      <c r="BJ341" s="18" t="s">
        <v>8</v>
      </c>
      <c r="BK341" s="201">
        <f>ROUND(I341*H341,0)</f>
        <v>0</v>
      </c>
      <c r="BL341" s="18" t="s">
        <v>252</v>
      </c>
      <c r="BM341" s="200" t="s">
        <v>585</v>
      </c>
    </row>
    <row r="342" s="13" customFormat="1">
      <c r="A342" s="13"/>
      <c r="B342" s="202"/>
      <c r="C342" s="13"/>
      <c r="D342" s="203" t="s">
        <v>176</v>
      </c>
      <c r="E342" s="204" t="s">
        <v>1</v>
      </c>
      <c r="F342" s="205" t="s">
        <v>586</v>
      </c>
      <c r="G342" s="13"/>
      <c r="H342" s="206">
        <v>5.1500000000000004</v>
      </c>
      <c r="I342" s="207"/>
      <c r="J342" s="13"/>
      <c r="K342" s="13"/>
      <c r="L342" s="202"/>
      <c r="M342" s="208"/>
      <c r="N342" s="209"/>
      <c r="O342" s="209"/>
      <c r="P342" s="209"/>
      <c r="Q342" s="209"/>
      <c r="R342" s="209"/>
      <c r="S342" s="209"/>
      <c r="T342" s="21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04" t="s">
        <v>176</v>
      </c>
      <c r="AU342" s="204" t="s">
        <v>85</v>
      </c>
      <c r="AV342" s="13" t="s">
        <v>85</v>
      </c>
      <c r="AW342" s="13" t="s">
        <v>33</v>
      </c>
      <c r="AX342" s="13" t="s">
        <v>8</v>
      </c>
      <c r="AY342" s="204" t="s">
        <v>167</v>
      </c>
    </row>
    <row r="343" s="2" customFormat="1" ht="24" customHeight="1">
      <c r="A343" s="37"/>
      <c r="B343" s="188"/>
      <c r="C343" s="189" t="s">
        <v>587</v>
      </c>
      <c r="D343" s="189" t="s">
        <v>169</v>
      </c>
      <c r="E343" s="190" t="s">
        <v>588</v>
      </c>
      <c r="F343" s="191" t="s">
        <v>589</v>
      </c>
      <c r="G343" s="192" t="s">
        <v>435</v>
      </c>
      <c r="H343" s="193">
        <v>5.2000000000000002</v>
      </c>
      <c r="I343" s="194"/>
      <c r="J343" s="195">
        <f>ROUND(I343*H343,0)</f>
        <v>0</v>
      </c>
      <c r="K343" s="191" t="s">
        <v>173</v>
      </c>
      <c r="L343" s="38"/>
      <c r="M343" s="196" t="s">
        <v>1</v>
      </c>
      <c r="N343" s="197" t="s">
        <v>42</v>
      </c>
      <c r="O343" s="76"/>
      <c r="P343" s="198">
        <f>O343*H343</f>
        <v>0</v>
      </c>
      <c r="Q343" s="198">
        <v>0.0017355999999999999</v>
      </c>
      <c r="R343" s="198">
        <f>Q343*H343</f>
        <v>0.0090251199999999993</v>
      </c>
      <c r="S343" s="198">
        <v>0</v>
      </c>
      <c r="T343" s="19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00" t="s">
        <v>252</v>
      </c>
      <c r="AT343" s="200" t="s">
        <v>169</v>
      </c>
      <c r="AU343" s="200" t="s">
        <v>85</v>
      </c>
      <c r="AY343" s="18" t="s">
        <v>167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8" t="s">
        <v>8</v>
      </c>
      <c r="BK343" s="201">
        <f>ROUND(I343*H343,0)</f>
        <v>0</v>
      </c>
      <c r="BL343" s="18" t="s">
        <v>252</v>
      </c>
      <c r="BM343" s="200" t="s">
        <v>590</v>
      </c>
    </row>
    <row r="344" s="13" customFormat="1">
      <c r="A344" s="13"/>
      <c r="B344" s="202"/>
      <c r="C344" s="13"/>
      <c r="D344" s="203" t="s">
        <v>176</v>
      </c>
      <c r="E344" s="204" t="s">
        <v>1</v>
      </c>
      <c r="F344" s="205" t="s">
        <v>591</v>
      </c>
      <c r="G344" s="13"/>
      <c r="H344" s="206">
        <v>5.2000000000000002</v>
      </c>
      <c r="I344" s="207"/>
      <c r="J344" s="13"/>
      <c r="K344" s="13"/>
      <c r="L344" s="202"/>
      <c r="M344" s="208"/>
      <c r="N344" s="209"/>
      <c r="O344" s="209"/>
      <c r="P344" s="209"/>
      <c r="Q344" s="209"/>
      <c r="R344" s="209"/>
      <c r="S344" s="209"/>
      <c r="T344" s="21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04" t="s">
        <v>176</v>
      </c>
      <c r="AU344" s="204" t="s">
        <v>85</v>
      </c>
      <c r="AV344" s="13" t="s">
        <v>85</v>
      </c>
      <c r="AW344" s="13" t="s">
        <v>33</v>
      </c>
      <c r="AX344" s="13" t="s">
        <v>8</v>
      </c>
      <c r="AY344" s="204" t="s">
        <v>167</v>
      </c>
    </row>
    <row r="345" s="2" customFormat="1" ht="24" customHeight="1">
      <c r="A345" s="37"/>
      <c r="B345" s="188"/>
      <c r="C345" s="189" t="s">
        <v>592</v>
      </c>
      <c r="D345" s="189" t="s">
        <v>169</v>
      </c>
      <c r="E345" s="190" t="s">
        <v>593</v>
      </c>
      <c r="F345" s="191" t="s">
        <v>594</v>
      </c>
      <c r="G345" s="192" t="s">
        <v>426</v>
      </c>
      <c r="H345" s="193">
        <v>1</v>
      </c>
      <c r="I345" s="194"/>
      <c r="J345" s="195">
        <f>ROUND(I345*H345,0)</f>
        <v>0</v>
      </c>
      <c r="K345" s="191" t="s">
        <v>173</v>
      </c>
      <c r="L345" s="38"/>
      <c r="M345" s="196" t="s">
        <v>1</v>
      </c>
      <c r="N345" s="197" t="s">
        <v>42</v>
      </c>
      <c r="O345" s="76"/>
      <c r="P345" s="198">
        <f>O345*H345</f>
        <v>0</v>
      </c>
      <c r="Q345" s="198">
        <v>0.00025000000000000001</v>
      </c>
      <c r="R345" s="198">
        <f>Q345*H345</f>
        <v>0.00025000000000000001</v>
      </c>
      <c r="S345" s="198">
        <v>0</v>
      </c>
      <c r="T345" s="19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00" t="s">
        <v>252</v>
      </c>
      <c r="AT345" s="200" t="s">
        <v>169</v>
      </c>
      <c r="AU345" s="200" t="s">
        <v>85</v>
      </c>
      <c r="AY345" s="18" t="s">
        <v>167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8" t="s">
        <v>8</v>
      </c>
      <c r="BK345" s="201">
        <f>ROUND(I345*H345,0)</f>
        <v>0</v>
      </c>
      <c r="BL345" s="18" t="s">
        <v>252</v>
      </c>
      <c r="BM345" s="200" t="s">
        <v>595</v>
      </c>
    </row>
    <row r="346" s="13" customFormat="1">
      <c r="A346" s="13"/>
      <c r="B346" s="202"/>
      <c r="C346" s="13"/>
      <c r="D346" s="203" t="s">
        <v>176</v>
      </c>
      <c r="E346" s="204" t="s">
        <v>1</v>
      </c>
      <c r="F346" s="205" t="s">
        <v>8</v>
      </c>
      <c r="G346" s="13"/>
      <c r="H346" s="206">
        <v>1</v>
      </c>
      <c r="I346" s="207"/>
      <c r="J346" s="13"/>
      <c r="K346" s="13"/>
      <c r="L346" s="202"/>
      <c r="M346" s="208"/>
      <c r="N346" s="209"/>
      <c r="O346" s="209"/>
      <c r="P346" s="209"/>
      <c r="Q346" s="209"/>
      <c r="R346" s="209"/>
      <c r="S346" s="209"/>
      <c r="T346" s="21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04" t="s">
        <v>176</v>
      </c>
      <c r="AU346" s="204" t="s">
        <v>85</v>
      </c>
      <c r="AV346" s="13" t="s">
        <v>85</v>
      </c>
      <c r="AW346" s="13" t="s">
        <v>33</v>
      </c>
      <c r="AX346" s="13" t="s">
        <v>8</v>
      </c>
      <c r="AY346" s="204" t="s">
        <v>167</v>
      </c>
    </row>
    <row r="347" s="2" customFormat="1" ht="24" customHeight="1">
      <c r="A347" s="37"/>
      <c r="B347" s="188"/>
      <c r="C347" s="189" t="s">
        <v>596</v>
      </c>
      <c r="D347" s="189" t="s">
        <v>169</v>
      </c>
      <c r="E347" s="190" t="s">
        <v>597</v>
      </c>
      <c r="F347" s="191" t="s">
        <v>598</v>
      </c>
      <c r="G347" s="192" t="s">
        <v>435</v>
      </c>
      <c r="H347" s="193">
        <v>1</v>
      </c>
      <c r="I347" s="194"/>
      <c r="J347" s="195">
        <f>ROUND(I347*H347,0)</f>
        <v>0</v>
      </c>
      <c r="K347" s="191" t="s">
        <v>173</v>
      </c>
      <c r="L347" s="38"/>
      <c r="M347" s="196" t="s">
        <v>1</v>
      </c>
      <c r="N347" s="197" t="s">
        <v>42</v>
      </c>
      <c r="O347" s="76"/>
      <c r="P347" s="198">
        <f>O347*H347</f>
        <v>0</v>
      </c>
      <c r="Q347" s="198">
        <v>0.002856</v>
      </c>
      <c r="R347" s="198">
        <f>Q347*H347</f>
        <v>0.002856</v>
      </c>
      <c r="S347" s="198">
        <v>0</v>
      </c>
      <c r="T347" s="19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00" t="s">
        <v>252</v>
      </c>
      <c r="AT347" s="200" t="s">
        <v>169</v>
      </c>
      <c r="AU347" s="200" t="s">
        <v>85</v>
      </c>
      <c r="AY347" s="18" t="s">
        <v>167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8" t="s">
        <v>8</v>
      </c>
      <c r="BK347" s="201">
        <f>ROUND(I347*H347,0)</f>
        <v>0</v>
      </c>
      <c r="BL347" s="18" t="s">
        <v>252</v>
      </c>
      <c r="BM347" s="200" t="s">
        <v>599</v>
      </c>
    </row>
    <row r="348" s="13" customFormat="1">
      <c r="A348" s="13"/>
      <c r="B348" s="202"/>
      <c r="C348" s="13"/>
      <c r="D348" s="203" t="s">
        <v>176</v>
      </c>
      <c r="E348" s="204" t="s">
        <v>1</v>
      </c>
      <c r="F348" s="205" t="s">
        <v>600</v>
      </c>
      <c r="G348" s="13"/>
      <c r="H348" s="206">
        <v>1</v>
      </c>
      <c r="I348" s="207"/>
      <c r="J348" s="13"/>
      <c r="K348" s="13"/>
      <c r="L348" s="202"/>
      <c r="M348" s="208"/>
      <c r="N348" s="209"/>
      <c r="O348" s="209"/>
      <c r="P348" s="209"/>
      <c r="Q348" s="209"/>
      <c r="R348" s="209"/>
      <c r="S348" s="209"/>
      <c r="T348" s="21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04" t="s">
        <v>176</v>
      </c>
      <c r="AU348" s="204" t="s">
        <v>85</v>
      </c>
      <c r="AV348" s="13" t="s">
        <v>85</v>
      </c>
      <c r="AW348" s="13" t="s">
        <v>33</v>
      </c>
      <c r="AX348" s="13" t="s">
        <v>8</v>
      </c>
      <c r="AY348" s="204" t="s">
        <v>167</v>
      </c>
    </row>
    <row r="349" s="2" customFormat="1" ht="24" customHeight="1">
      <c r="A349" s="37"/>
      <c r="B349" s="188"/>
      <c r="C349" s="189" t="s">
        <v>601</v>
      </c>
      <c r="D349" s="189" t="s">
        <v>169</v>
      </c>
      <c r="E349" s="190" t="s">
        <v>602</v>
      </c>
      <c r="F349" s="191" t="s">
        <v>603</v>
      </c>
      <c r="G349" s="192" t="s">
        <v>192</v>
      </c>
      <c r="H349" s="193">
        <v>0.035999999999999997</v>
      </c>
      <c r="I349" s="194"/>
      <c r="J349" s="195">
        <f>ROUND(I349*H349,0)</f>
        <v>0</v>
      </c>
      <c r="K349" s="191" t="s">
        <v>173</v>
      </c>
      <c r="L349" s="38"/>
      <c r="M349" s="196" t="s">
        <v>1</v>
      </c>
      <c r="N349" s="197" t="s">
        <v>42</v>
      </c>
      <c r="O349" s="76"/>
      <c r="P349" s="198">
        <f>O349*H349</f>
        <v>0</v>
      </c>
      <c r="Q349" s="198">
        <v>0</v>
      </c>
      <c r="R349" s="198">
        <f>Q349*H349</f>
        <v>0</v>
      </c>
      <c r="S349" s="198">
        <v>0</v>
      </c>
      <c r="T349" s="19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00" t="s">
        <v>252</v>
      </c>
      <c r="AT349" s="200" t="s">
        <v>169</v>
      </c>
      <c r="AU349" s="200" t="s">
        <v>85</v>
      </c>
      <c r="AY349" s="18" t="s">
        <v>167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18" t="s">
        <v>8</v>
      </c>
      <c r="BK349" s="201">
        <f>ROUND(I349*H349,0)</f>
        <v>0</v>
      </c>
      <c r="BL349" s="18" t="s">
        <v>252</v>
      </c>
      <c r="BM349" s="200" t="s">
        <v>604</v>
      </c>
    </row>
    <row r="350" s="2" customFormat="1" ht="24" customHeight="1">
      <c r="A350" s="37"/>
      <c r="B350" s="188"/>
      <c r="C350" s="189" t="s">
        <v>605</v>
      </c>
      <c r="D350" s="189" t="s">
        <v>169</v>
      </c>
      <c r="E350" s="190" t="s">
        <v>606</v>
      </c>
      <c r="F350" s="191" t="s">
        <v>607</v>
      </c>
      <c r="G350" s="192" t="s">
        <v>192</v>
      </c>
      <c r="H350" s="193">
        <v>0.035999999999999997</v>
      </c>
      <c r="I350" s="194"/>
      <c r="J350" s="195">
        <f>ROUND(I350*H350,0)</f>
        <v>0</v>
      </c>
      <c r="K350" s="191" t="s">
        <v>173</v>
      </c>
      <c r="L350" s="38"/>
      <c r="M350" s="196" t="s">
        <v>1</v>
      </c>
      <c r="N350" s="197" t="s">
        <v>42</v>
      </c>
      <c r="O350" s="76"/>
      <c r="P350" s="198">
        <f>O350*H350</f>
        <v>0</v>
      </c>
      <c r="Q350" s="198">
        <v>0</v>
      </c>
      <c r="R350" s="198">
        <f>Q350*H350</f>
        <v>0</v>
      </c>
      <c r="S350" s="198">
        <v>0</v>
      </c>
      <c r="T350" s="19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00" t="s">
        <v>252</v>
      </c>
      <c r="AT350" s="200" t="s">
        <v>169</v>
      </c>
      <c r="AU350" s="200" t="s">
        <v>85</v>
      </c>
      <c r="AY350" s="18" t="s">
        <v>167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18" t="s">
        <v>8</v>
      </c>
      <c r="BK350" s="201">
        <f>ROUND(I350*H350,0)</f>
        <v>0</v>
      </c>
      <c r="BL350" s="18" t="s">
        <v>252</v>
      </c>
      <c r="BM350" s="200" t="s">
        <v>608</v>
      </c>
    </row>
    <row r="351" s="12" customFormat="1" ht="22.8" customHeight="1">
      <c r="A351" s="12"/>
      <c r="B351" s="175"/>
      <c r="C351" s="12"/>
      <c r="D351" s="176" t="s">
        <v>76</v>
      </c>
      <c r="E351" s="186" t="s">
        <v>609</v>
      </c>
      <c r="F351" s="186" t="s">
        <v>610</v>
      </c>
      <c r="G351" s="12"/>
      <c r="H351" s="12"/>
      <c r="I351" s="178"/>
      <c r="J351" s="187">
        <f>BK351</f>
        <v>0</v>
      </c>
      <c r="K351" s="12"/>
      <c r="L351" s="175"/>
      <c r="M351" s="180"/>
      <c r="N351" s="181"/>
      <c r="O351" s="181"/>
      <c r="P351" s="182">
        <f>SUM(P352:P358)</f>
        <v>0</v>
      </c>
      <c r="Q351" s="181"/>
      <c r="R351" s="182">
        <f>SUM(R352:R358)</f>
        <v>0.0057456</v>
      </c>
      <c r="S351" s="181"/>
      <c r="T351" s="183">
        <f>SUM(T352:T358)</f>
        <v>0.19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76" t="s">
        <v>85</v>
      </c>
      <c r="AT351" s="184" t="s">
        <v>76</v>
      </c>
      <c r="AU351" s="184" t="s">
        <v>8</v>
      </c>
      <c r="AY351" s="176" t="s">
        <v>167</v>
      </c>
      <c r="BK351" s="185">
        <f>SUM(BK352:BK358)</f>
        <v>0</v>
      </c>
    </row>
    <row r="352" s="2" customFormat="1" ht="16.5" customHeight="1">
      <c r="A352" s="37"/>
      <c r="B352" s="188"/>
      <c r="C352" s="189" t="s">
        <v>611</v>
      </c>
      <c r="D352" s="189" t="s">
        <v>169</v>
      </c>
      <c r="E352" s="190" t="s">
        <v>612</v>
      </c>
      <c r="F352" s="191" t="s">
        <v>613</v>
      </c>
      <c r="G352" s="192" t="s">
        <v>435</v>
      </c>
      <c r="H352" s="193">
        <v>5.7000000000000002</v>
      </c>
      <c r="I352" s="194"/>
      <c r="J352" s="195">
        <f>ROUND(I352*H352,0)</f>
        <v>0</v>
      </c>
      <c r="K352" s="191" t="s">
        <v>173</v>
      </c>
      <c r="L352" s="38"/>
      <c r="M352" s="196" t="s">
        <v>1</v>
      </c>
      <c r="N352" s="197" t="s">
        <v>42</v>
      </c>
      <c r="O352" s="76"/>
      <c r="P352" s="198">
        <f>O352*H352</f>
        <v>0</v>
      </c>
      <c r="Q352" s="198">
        <v>0.001008</v>
      </c>
      <c r="R352" s="198">
        <f>Q352*H352</f>
        <v>0.0057456</v>
      </c>
      <c r="S352" s="198">
        <v>0</v>
      </c>
      <c r="T352" s="19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00" t="s">
        <v>252</v>
      </c>
      <c r="AT352" s="200" t="s">
        <v>169</v>
      </c>
      <c r="AU352" s="200" t="s">
        <v>85</v>
      </c>
      <c r="AY352" s="18" t="s">
        <v>167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18" t="s">
        <v>8</v>
      </c>
      <c r="BK352" s="201">
        <f>ROUND(I352*H352,0)</f>
        <v>0</v>
      </c>
      <c r="BL352" s="18" t="s">
        <v>252</v>
      </c>
      <c r="BM352" s="200" t="s">
        <v>614</v>
      </c>
    </row>
    <row r="353" s="13" customFormat="1">
      <c r="A353" s="13"/>
      <c r="B353" s="202"/>
      <c r="C353" s="13"/>
      <c r="D353" s="203" t="s">
        <v>176</v>
      </c>
      <c r="E353" s="204" t="s">
        <v>1</v>
      </c>
      <c r="F353" s="205" t="s">
        <v>615</v>
      </c>
      <c r="G353" s="13"/>
      <c r="H353" s="206">
        <v>5.7000000000000002</v>
      </c>
      <c r="I353" s="207"/>
      <c r="J353" s="13"/>
      <c r="K353" s="13"/>
      <c r="L353" s="202"/>
      <c r="M353" s="208"/>
      <c r="N353" s="209"/>
      <c r="O353" s="209"/>
      <c r="P353" s="209"/>
      <c r="Q353" s="209"/>
      <c r="R353" s="209"/>
      <c r="S353" s="209"/>
      <c r="T353" s="21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4" t="s">
        <v>176</v>
      </c>
      <c r="AU353" s="204" t="s">
        <v>85</v>
      </c>
      <c r="AV353" s="13" t="s">
        <v>85</v>
      </c>
      <c r="AW353" s="13" t="s">
        <v>33</v>
      </c>
      <c r="AX353" s="13" t="s">
        <v>8</v>
      </c>
      <c r="AY353" s="204" t="s">
        <v>167</v>
      </c>
    </row>
    <row r="354" s="2" customFormat="1" ht="16.5" customHeight="1">
      <c r="A354" s="37"/>
      <c r="B354" s="188"/>
      <c r="C354" s="189" t="s">
        <v>616</v>
      </c>
      <c r="D354" s="189" t="s">
        <v>169</v>
      </c>
      <c r="E354" s="190" t="s">
        <v>617</v>
      </c>
      <c r="F354" s="191" t="s">
        <v>618</v>
      </c>
      <c r="G354" s="192" t="s">
        <v>172</v>
      </c>
      <c r="H354" s="193">
        <v>20</v>
      </c>
      <c r="I354" s="194"/>
      <c r="J354" s="195">
        <f>ROUND(I354*H354,0)</f>
        <v>0</v>
      </c>
      <c r="K354" s="191" t="s">
        <v>173</v>
      </c>
      <c r="L354" s="38"/>
      <c r="M354" s="196" t="s">
        <v>1</v>
      </c>
      <c r="N354" s="197" t="s">
        <v>42</v>
      </c>
      <c r="O354" s="76"/>
      <c r="P354" s="198">
        <f>O354*H354</f>
        <v>0</v>
      </c>
      <c r="Q354" s="198">
        <v>0</v>
      </c>
      <c r="R354" s="198">
        <f>Q354*H354</f>
        <v>0</v>
      </c>
      <c r="S354" s="198">
        <v>0.0094999999999999998</v>
      </c>
      <c r="T354" s="199">
        <f>S354*H354</f>
        <v>0.19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00" t="s">
        <v>252</v>
      </c>
      <c r="AT354" s="200" t="s">
        <v>169</v>
      </c>
      <c r="AU354" s="200" t="s">
        <v>85</v>
      </c>
      <c r="AY354" s="18" t="s">
        <v>167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8" t="s">
        <v>8</v>
      </c>
      <c r="BK354" s="201">
        <f>ROUND(I354*H354,0)</f>
        <v>0</v>
      </c>
      <c r="BL354" s="18" t="s">
        <v>252</v>
      </c>
      <c r="BM354" s="200" t="s">
        <v>619</v>
      </c>
    </row>
    <row r="355" s="13" customFormat="1">
      <c r="A355" s="13"/>
      <c r="B355" s="202"/>
      <c r="C355" s="13"/>
      <c r="D355" s="203" t="s">
        <v>176</v>
      </c>
      <c r="E355" s="204" t="s">
        <v>1</v>
      </c>
      <c r="F355" s="205" t="s">
        <v>468</v>
      </c>
      <c r="G355" s="13"/>
      <c r="H355" s="206">
        <v>20</v>
      </c>
      <c r="I355" s="207"/>
      <c r="J355" s="13"/>
      <c r="K355" s="13"/>
      <c r="L355" s="202"/>
      <c r="M355" s="208"/>
      <c r="N355" s="209"/>
      <c r="O355" s="209"/>
      <c r="P355" s="209"/>
      <c r="Q355" s="209"/>
      <c r="R355" s="209"/>
      <c r="S355" s="209"/>
      <c r="T355" s="21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04" t="s">
        <v>176</v>
      </c>
      <c r="AU355" s="204" t="s">
        <v>85</v>
      </c>
      <c r="AV355" s="13" t="s">
        <v>85</v>
      </c>
      <c r="AW355" s="13" t="s">
        <v>33</v>
      </c>
      <c r="AX355" s="13" t="s">
        <v>77</v>
      </c>
      <c r="AY355" s="204" t="s">
        <v>167</v>
      </c>
    </row>
    <row r="356" s="14" customFormat="1">
      <c r="A356" s="14"/>
      <c r="B356" s="211"/>
      <c r="C356" s="14"/>
      <c r="D356" s="203" t="s">
        <v>176</v>
      </c>
      <c r="E356" s="212" t="s">
        <v>1</v>
      </c>
      <c r="F356" s="213" t="s">
        <v>179</v>
      </c>
      <c r="G356" s="14"/>
      <c r="H356" s="214">
        <v>20</v>
      </c>
      <c r="I356" s="215"/>
      <c r="J356" s="14"/>
      <c r="K356" s="14"/>
      <c r="L356" s="211"/>
      <c r="M356" s="216"/>
      <c r="N356" s="217"/>
      <c r="O356" s="217"/>
      <c r="P356" s="217"/>
      <c r="Q356" s="217"/>
      <c r="R356" s="217"/>
      <c r="S356" s="217"/>
      <c r="T356" s="21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12" t="s">
        <v>176</v>
      </c>
      <c r="AU356" s="212" t="s">
        <v>85</v>
      </c>
      <c r="AV356" s="14" t="s">
        <v>86</v>
      </c>
      <c r="AW356" s="14" t="s">
        <v>33</v>
      </c>
      <c r="AX356" s="14" t="s">
        <v>8</v>
      </c>
      <c r="AY356" s="212" t="s">
        <v>167</v>
      </c>
    </row>
    <row r="357" s="2" customFormat="1" ht="24" customHeight="1">
      <c r="A357" s="37"/>
      <c r="B357" s="188"/>
      <c r="C357" s="189" t="s">
        <v>620</v>
      </c>
      <c r="D357" s="189" t="s">
        <v>169</v>
      </c>
      <c r="E357" s="190" t="s">
        <v>621</v>
      </c>
      <c r="F357" s="191" t="s">
        <v>622</v>
      </c>
      <c r="G357" s="192" t="s">
        <v>192</v>
      </c>
      <c r="H357" s="193">
        <v>0.0060000000000000001</v>
      </c>
      <c r="I357" s="194"/>
      <c r="J357" s="195">
        <f>ROUND(I357*H357,0)</f>
        <v>0</v>
      </c>
      <c r="K357" s="191" t="s">
        <v>173</v>
      </c>
      <c r="L357" s="38"/>
      <c r="M357" s="196" t="s">
        <v>1</v>
      </c>
      <c r="N357" s="197" t="s">
        <v>42</v>
      </c>
      <c r="O357" s="76"/>
      <c r="P357" s="198">
        <f>O357*H357</f>
        <v>0</v>
      </c>
      <c r="Q357" s="198">
        <v>0</v>
      </c>
      <c r="R357" s="198">
        <f>Q357*H357</f>
        <v>0</v>
      </c>
      <c r="S357" s="198">
        <v>0</v>
      </c>
      <c r="T357" s="19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00" t="s">
        <v>252</v>
      </c>
      <c r="AT357" s="200" t="s">
        <v>169</v>
      </c>
      <c r="AU357" s="200" t="s">
        <v>85</v>
      </c>
      <c r="AY357" s="18" t="s">
        <v>167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8" t="s">
        <v>8</v>
      </c>
      <c r="BK357" s="201">
        <f>ROUND(I357*H357,0)</f>
        <v>0</v>
      </c>
      <c r="BL357" s="18" t="s">
        <v>252</v>
      </c>
      <c r="BM357" s="200" t="s">
        <v>623</v>
      </c>
    </row>
    <row r="358" s="2" customFormat="1" ht="24" customHeight="1">
      <c r="A358" s="37"/>
      <c r="B358" s="188"/>
      <c r="C358" s="189" t="s">
        <v>624</v>
      </c>
      <c r="D358" s="189" t="s">
        <v>169</v>
      </c>
      <c r="E358" s="190" t="s">
        <v>625</v>
      </c>
      <c r="F358" s="191" t="s">
        <v>626</v>
      </c>
      <c r="G358" s="192" t="s">
        <v>192</v>
      </c>
      <c r="H358" s="193">
        <v>0.0060000000000000001</v>
      </c>
      <c r="I358" s="194"/>
      <c r="J358" s="195">
        <f>ROUND(I358*H358,0)</f>
        <v>0</v>
      </c>
      <c r="K358" s="191" t="s">
        <v>173</v>
      </c>
      <c r="L358" s="38"/>
      <c r="M358" s="196" t="s">
        <v>1</v>
      </c>
      <c r="N358" s="197" t="s">
        <v>42</v>
      </c>
      <c r="O358" s="76"/>
      <c r="P358" s="198">
        <f>O358*H358</f>
        <v>0</v>
      </c>
      <c r="Q358" s="198">
        <v>0</v>
      </c>
      <c r="R358" s="198">
        <f>Q358*H358</f>
        <v>0</v>
      </c>
      <c r="S358" s="198">
        <v>0</v>
      </c>
      <c r="T358" s="19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00" t="s">
        <v>252</v>
      </c>
      <c r="AT358" s="200" t="s">
        <v>169</v>
      </c>
      <c r="AU358" s="200" t="s">
        <v>85</v>
      </c>
      <c r="AY358" s="18" t="s">
        <v>167</v>
      </c>
      <c r="BE358" s="201">
        <f>IF(N358="základní",J358,0)</f>
        <v>0</v>
      </c>
      <c r="BF358" s="201">
        <f>IF(N358="snížená",J358,0)</f>
        <v>0</v>
      </c>
      <c r="BG358" s="201">
        <f>IF(N358="zákl. přenesená",J358,0)</f>
        <v>0</v>
      </c>
      <c r="BH358" s="201">
        <f>IF(N358="sníž. přenesená",J358,0)</f>
        <v>0</v>
      </c>
      <c r="BI358" s="201">
        <f>IF(N358="nulová",J358,0)</f>
        <v>0</v>
      </c>
      <c r="BJ358" s="18" t="s">
        <v>8</v>
      </c>
      <c r="BK358" s="201">
        <f>ROUND(I358*H358,0)</f>
        <v>0</v>
      </c>
      <c r="BL358" s="18" t="s">
        <v>252</v>
      </c>
      <c r="BM358" s="200" t="s">
        <v>627</v>
      </c>
    </row>
    <row r="359" s="12" customFormat="1" ht="22.8" customHeight="1">
      <c r="A359" s="12"/>
      <c r="B359" s="175"/>
      <c r="C359" s="12"/>
      <c r="D359" s="176" t="s">
        <v>76</v>
      </c>
      <c r="E359" s="186" t="s">
        <v>628</v>
      </c>
      <c r="F359" s="186" t="s">
        <v>629</v>
      </c>
      <c r="G359" s="12"/>
      <c r="H359" s="12"/>
      <c r="I359" s="178"/>
      <c r="J359" s="187">
        <f>BK359</f>
        <v>0</v>
      </c>
      <c r="K359" s="12"/>
      <c r="L359" s="175"/>
      <c r="M359" s="180"/>
      <c r="N359" s="181"/>
      <c r="O359" s="181"/>
      <c r="P359" s="182">
        <f>SUM(P360:P373)</f>
        <v>0</v>
      </c>
      <c r="Q359" s="181"/>
      <c r="R359" s="182">
        <f>SUM(R360:R373)</f>
        <v>0.047699999999999999</v>
      </c>
      <c r="S359" s="181"/>
      <c r="T359" s="183">
        <f>SUM(T360:T373)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76" t="s">
        <v>85</v>
      </c>
      <c r="AT359" s="184" t="s">
        <v>76</v>
      </c>
      <c r="AU359" s="184" t="s">
        <v>8</v>
      </c>
      <c r="AY359" s="176" t="s">
        <v>167</v>
      </c>
      <c r="BK359" s="185">
        <f>SUM(BK360:BK373)</f>
        <v>0</v>
      </c>
    </row>
    <row r="360" s="2" customFormat="1" ht="24" customHeight="1">
      <c r="A360" s="37"/>
      <c r="B360" s="188"/>
      <c r="C360" s="189" t="s">
        <v>630</v>
      </c>
      <c r="D360" s="189" t="s">
        <v>169</v>
      </c>
      <c r="E360" s="190" t="s">
        <v>631</v>
      </c>
      <c r="F360" s="191" t="s">
        <v>632</v>
      </c>
      <c r="G360" s="192" t="s">
        <v>426</v>
      </c>
      <c r="H360" s="193">
        <v>1</v>
      </c>
      <c r="I360" s="194"/>
      <c r="J360" s="195">
        <f>ROUND(I360*H360,0)</f>
        <v>0</v>
      </c>
      <c r="K360" s="191" t="s">
        <v>173</v>
      </c>
      <c r="L360" s="38"/>
      <c r="M360" s="196" t="s">
        <v>1</v>
      </c>
      <c r="N360" s="197" t="s">
        <v>42</v>
      </c>
      <c r="O360" s="76"/>
      <c r="P360" s="198">
        <f>O360*H360</f>
        <v>0</v>
      </c>
      <c r="Q360" s="198">
        <v>0</v>
      </c>
      <c r="R360" s="198">
        <f>Q360*H360</f>
        <v>0</v>
      </c>
      <c r="S360" s="198">
        <v>0</v>
      </c>
      <c r="T360" s="199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00" t="s">
        <v>252</v>
      </c>
      <c r="AT360" s="200" t="s">
        <v>169</v>
      </c>
      <c r="AU360" s="200" t="s">
        <v>85</v>
      </c>
      <c r="AY360" s="18" t="s">
        <v>167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18" t="s">
        <v>8</v>
      </c>
      <c r="BK360" s="201">
        <f>ROUND(I360*H360,0)</f>
        <v>0</v>
      </c>
      <c r="BL360" s="18" t="s">
        <v>252</v>
      </c>
      <c r="BM360" s="200" t="s">
        <v>633</v>
      </c>
    </row>
    <row r="361" s="13" customFormat="1">
      <c r="A361" s="13"/>
      <c r="B361" s="202"/>
      <c r="C361" s="13"/>
      <c r="D361" s="203" t="s">
        <v>176</v>
      </c>
      <c r="E361" s="204" t="s">
        <v>1</v>
      </c>
      <c r="F361" s="205" t="s">
        <v>634</v>
      </c>
      <c r="G361" s="13"/>
      <c r="H361" s="206">
        <v>1</v>
      </c>
      <c r="I361" s="207"/>
      <c r="J361" s="13"/>
      <c r="K361" s="13"/>
      <c r="L361" s="202"/>
      <c r="M361" s="208"/>
      <c r="N361" s="209"/>
      <c r="O361" s="209"/>
      <c r="P361" s="209"/>
      <c r="Q361" s="209"/>
      <c r="R361" s="209"/>
      <c r="S361" s="209"/>
      <c r="T361" s="21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04" t="s">
        <v>176</v>
      </c>
      <c r="AU361" s="204" t="s">
        <v>85</v>
      </c>
      <c r="AV361" s="13" t="s">
        <v>85</v>
      </c>
      <c r="AW361" s="13" t="s">
        <v>33</v>
      </c>
      <c r="AX361" s="13" t="s">
        <v>8</v>
      </c>
      <c r="AY361" s="204" t="s">
        <v>167</v>
      </c>
    </row>
    <row r="362" s="2" customFormat="1" ht="24" customHeight="1">
      <c r="A362" s="37"/>
      <c r="B362" s="188"/>
      <c r="C362" s="227" t="s">
        <v>635</v>
      </c>
      <c r="D362" s="227" t="s">
        <v>345</v>
      </c>
      <c r="E362" s="228" t="s">
        <v>636</v>
      </c>
      <c r="F362" s="229" t="s">
        <v>637</v>
      </c>
      <c r="G362" s="230" t="s">
        <v>426</v>
      </c>
      <c r="H362" s="231">
        <v>1</v>
      </c>
      <c r="I362" s="232"/>
      <c r="J362" s="233">
        <f>ROUND(I362*H362,0)</f>
        <v>0</v>
      </c>
      <c r="K362" s="229" t="s">
        <v>173</v>
      </c>
      <c r="L362" s="234"/>
      <c r="M362" s="235" t="s">
        <v>1</v>
      </c>
      <c r="N362" s="236" t="s">
        <v>42</v>
      </c>
      <c r="O362" s="76"/>
      <c r="P362" s="198">
        <f>O362*H362</f>
        <v>0</v>
      </c>
      <c r="Q362" s="198">
        <v>0.042999999999999997</v>
      </c>
      <c r="R362" s="198">
        <f>Q362*H362</f>
        <v>0.042999999999999997</v>
      </c>
      <c r="S362" s="198">
        <v>0</v>
      </c>
      <c r="T362" s="199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00" t="s">
        <v>324</v>
      </c>
      <c r="AT362" s="200" t="s">
        <v>345</v>
      </c>
      <c r="AU362" s="200" t="s">
        <v>85</v>
      </c>
      <c r="AY362" s="18" t="s">
        <v>167</v>
      </c>
      <c r="BE362" s="201">
        <f>IF(N362="základní",J362,0)</f>
        <v>0</v>
      </c>
      <c r="BF362" s="201">
        <f>IF(N362="snížená",J362,0)</f>
        <v>0</v>
      </c>
      <c r="BG362" s="201">
        <f>IF(N362="zákl. přenesená",J362,0)</f>
        <v>0</v>
      </c>
      <c r="BH362" s="201">
        <f>IF(N362="sníž. přenesená",J362,0)</f>
        <v>0</v>
      </c>
      <c r="BI362" s="201">
        <f>IF(N362="nulová",J362,0)</f>
        <v>0</v>
      </c>
      <c r="BJ362" s="18" t="s">
        <v>8</v>
      </c>
      <c r="BK362" s="201">
        <f>ROUND(I362*H362,0)</f>
        <v>0</v>
      </c>
      <c r="BL362" s="18" t="s">
        <v>252</v>
      </c>
      <c r="BM362" s="200" t="s">
        <v>638</v>
      </c>
    </row>
    <row r="363" s="13" customFormat="1">
      <c r="A363" s="13"/>
      <c r="B363" s="202"/>
      <c r="C363" s="13"/>
      <c r="D363" s="203" t="s">
        <v>176</v>
      </c>
      <c r="E363" s="204" t="s">
        <v>1</v>
      </c>
      <c r="F363" s="205" t="s">
        <v>634</v>
      </c>
      <c r="G363" s="13"/>
      <c r="H363" s="206">
        <v>1</v>
      </c>
      <c r="I363" s="207"/>
      <c r="J363" s="13"/>
      <c r="K363" s="13"/>
      <c r="L363" s="202"/>
      <c r="M363" s="208"/>
      <c r="N363" s="209"/>
      <c r="O363" s="209"/>
      <c r="P363" s="209"/>
      <c r="Q363" s="209"/>
      <c r="R363" s="209"/>
      <c r="S363" s="209"/>
      <c r="T363" s="21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04" t="s">
        <v>176</v>
      </c>
      <c r="AU363" s="204" t="s">
        <v>85</v>
      </c>
      <c r="AV363" s="13" t="s">
        <v>85</v>
      </c>
      <c r="AW363" s="13" t="s">
        <v>33</v>
      </c>
      <c r="AX363" s="13" t="s">
        <v>8</v>
      </c>
      <c r="AY363" s="204" t="s">
        <v>167</v>
      </c>
    </row>
    <row r="364" s="2" customFormat="1" ht="24" customHeight="1">
      <c r="A364" s="37"/>
      <c r="B364" s="188"/>
      <c r="C364" s="189" t="s">
        <v>639</v>
      </c>
      <c r="D364" s="189" t="s">
        <v>169</v>
      </c>
      <c r="E364" s="190" t="s">
        <v>640</v>
      </c>
      <c r="F364" s="191" t="s">
        <v>641</v>
      </c>
      <c r="G364" s="192" t="s">
        <v>426</v>
      </c>
      <c r="H364" s="193">
        <v>1</v>
      </c>
      <c r="I364" s="194"/>
      <c r="J364" s="195">
        <f>ROUND(I364*H364,0)</f>
        <v>0</v>
      </c>
      <c r="K364" s="191" t="s">
        <v>173</v>
      </c>
      <c r="L364" s="38"/>
      <c r="M364" s="196" t="s">
        <v>1</v>
      </c>
      <c r="N364" s="197" t="s">
        <v>42</v>
      </c>
      <c r="O364" s="76"/>
      <c r="P364" s="198">
        <f>O364*H364</f>
        <v>0</v>
      </c>
      <c r="Q364" s="198">
        <v>0</v>
      </c>
      <c r="R364" s="198">
        <f>Q364*H364</f>
        <v>0</v>
      </c>
      <c r="S364" s="198">
        <v>0</v>
      </c>
      <c r="T364" s="19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00" t="s">
        <v>252</v>
      </c>
      <c r="AT364" s="200" t="s">
        <v>169</v>
      </c>
      <c r="AU364" s="200" t="s">
        <v>85</v>
      </c>
      <c r="AY364" s="18" t="s">
        <v>167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8" t="s">
        <v>8</v>
      </c>
      <c r="BK364" s="201">
        <f>ROUND(I364*H364,0)</f>
        <v>0</v>
      </c>
      <c r="BL364" s="18" t="s">
        <v>252</v>
      </c>
      <c r="BM364" s="200" t="s">
        <v>642</v>
      </c>
    </row>
    <row r="365" s="13" customFormat="1">
      <c r="A365" s="13"/>
      <c r="B365" s="202"/>
      <c r="C365" s="13"/>
      <c r="D365" s="203" t="s">
        <v>176</v>
      </c>
      <c r="E365" s="204" t="s">
        <v>1</v>
      </c>
      <c r="F365" s="205" t="s">
        <v>634</v>
      </c>
      <c r="G365" s="13"/>
      <c r="H365" s="206">
        <v>1</v>
      </c>
      <c r="I365" s="207"/>
      <c r="J365" s="13"/>
      <c r="K365" s="13"/>
      <c r="L365" s="202"/>
      <c r="M365" s="208"/>
      <c r="N365" s="209"/>
      <c r="O365" s="209"/>
      <c r="P365" s="209"/>
      <c r="Q365" s="209"/>
      <c r="R365" s="209"/>
      <c r="S365" s="209"/>
      <c r="T365" s="21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04" t="s">
        <v>176</v>
      </c>
      <c r="AU365" s="204" t="s">
        <v>85</v>
      </c>
      <c r="AV365" s="13" t="s">
        <v>85</v>
      </c>
      <c r="AW365" s="13" t="s">
        <v>33</v>
      </c>
      <c r="AX365" s="13" t="s">
        <v>8</v>
      </c>
      <c r="AY365" s="204" t="s">
        <v>167</v>
      </c>
    </row>
    <row r="366" s="2" customFormat="1" ht="16.5" customHeight="1">
      <c r="A366" s="37"/>
      <c r="B366" s="188"/>
      <c r="C366" s="227" t="s">
        <v>643</v>
      </c>
      <c r="D366" s="227" t="s">
        <v>345</v>
      </c>
      <c r="E366" s="228" t="s">
        <v>644</v>
      </c>
      <c r="F366" s="229" t="s">
        <v>645</v>
      </c>
      <c r="G366" s="230" t="s">
        <v>426</v>
      </c>
      <c r="H366" s="231">
        <v>1</v>
      </c>
      <c r="I366" s="232"/>
      <c r="J366" s="233">
        <f>ROUND(I366*H366,0)</f>
        <v>0</v>
      </c>
      <c r="K366" s="229" t="s">
        <v>1</v>
      </c>
      <c r="L366" s="234"/>
      <c r="M366" s="235" t="s">
        <v>1</v>
      </c>
      <c r="N366" s="236" t="s">
        <v>42</v>
      </c>
      <c r="O366" s="76"/>
      <c r="P366" s="198">
        <f>O366*H366</f>
        <v>0</v>
      </c>
      <c r="Q366" s="198">
        <v>0.0047000000000000002</v>
      </c>
      <c r="R366" s="198">
        <f>Q366*H366</f>
        <v>0.0047000000000000002</v>
      </c>
      <c r="S366" s="198">
        <v>0</v>
      </c>
      <c r="T366" s="19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00" t="s">
        <v>324</v>
      </c>
      <c r="AT366" s="200" t="s">
        <v>345</v>
      </c>
      <c r="AU366" s="200" t="s">
        <v>85</v>
      </c>
      <c r="AY366" s="18" t="s">
        <v>167</v>
      </c>
      <c r="BE366" s="201">
        <f>IF(N366="základní",J366,0)</f>
        <v>0</v>
      </c>
      <c r="BF366" s="201">
        <f>IF(N366="snížená",J366,0)</f>
        <v>0</v>
      </c>
      <c r="BG366" s="201">
        <f>IF(N366="zákl. přenesená",J366,0)</f>
        <v>0</v>
      </c>
      <c r="BH366" s="201">
        <f>IF(N366="sníž. přenesená",J366,0)</f>
        <v>0</v>
      </c>
      <c r="BI366" s="201">
        <f>IF(N366="nulová",J366,0)</f>
        <v>0</v>
      </c>
      <c r="BJ366" s="18" t="s">
        <v>8</v>
      </c>
      <c r="BK366" s="201">
        <f>ROUND(I366*H366,0)</f>
        <v>0</v>
      </c>
      <c r="BL366" s="18" t="s">
        <v>252</v>
      </c>
      <c r="BM366" s="200" t="s">
        <v>646</v>
      </c>
    </row>
    <row r="367" s="13" customFormat="1">
      <c r="A367" s="13"/>
      <c r="B367" s="202"/>
      <c r="C367" s="13"/>
      <c r="D367" s="203" t="s">
        <v>176</v>
      </c>
      <c r="E367" s="204" t="s">
        <v>1</v>
      </c>
      <c r="F367" s="205" t="s">
        <v>634</v>
      </c>
      <c r="G367" s="13"/>
      <c r="H367" s="206">
        <v>1</v>
      </c>
      <c r="I367" s="207"/>
      <c r="J367" s="13"/>
      <c r="K367" s="13"/>
      <c r="L367" s="202"/>
      <c r="M367" s="208"/>
      <c r="N367" s="209"/>
      <c r="O367" s="209"/>
      <c r="P367" s="209"/>
      <c r="Q367" s="209"/>
      <c r="R367" s="209"/>
      <c r="S367" s="209"/>
      <c r="T367" s="21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4" t="s">
        <v>176</v>
      </c>
      <c r="AU367" s="204" t="s">
        <v>85</v>
      </c>
      <c r="AV367" s="13" t="s">
        <v>85</v>
      </c>
      <c r="AW367" s="13" t="s">
        <v>33</v>
      </c>
      <c r="AX367" s="13" t="s">
        <v>8</v>
      </c>
      <c r="AY367" s="204" t="s">
        <v>167</v>
      </c>
    </row>
    <row r="368" s="2" customFormat="1" ht="16.5" customHeight="1">
      <c r="A368" s="37"/>
      <c r="B368" s="188"/>
      <c r="C368" s="189" t="s">
        <v>647</v>
      </c>
      <c r="D368" s="189" t="s">
        <v>169</v>
      </c>
      <c r="E368" s="190" t="s">
        <v>648</v>
      </c>
      <c r="F368" s="191" t="s">
        <v>649</v>
      </c>
      <c r="G368" s="192" t="s">
        <v>426</v>
      </c>
      <c r="H368" s="193">
        <v>1</v>
      </c>
      <c r="I368" s="194"/>
      <c r="J368" s="195">
        <f>ROUND(I368*H368,0)</f>
        <v>0</v>
      </c>
      <c r="K368" s="191" t="s">
        <v>173</v>
      </c>
      <c r="L368" s="38"/>
      <c r="M368" s="196" t="s">
        <v>1</v>
      </c>
      <c r="N368" s="197" t="s">
        <v>42</v>
      </c>
      <c r="O368" s="76"/>
      <c r="P368" s="198">
        <f>O368*H368</f>
        <v>0</v>
      </c>
      <c r="Q368" s="198">
        <v>0</v>
      </c>
      <c r="R368" s="198">
        <f>Q368*H368</f>
        <v>0</v>
      </c>
      <c r="S368" s="198">
        <v>0</v>
      </c>
      <c r="T368" s="199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00" t="s">
        <v>252</v>
      </c>
      <c r="AT368" s="200" t="s">
        <v>169</v>
      </c>
      <c r="AU368" s="200" t="s">
        <v>85</v>
      </c>
      <c r="AY368" s="18" t="s">
        <v>167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8" t="s">
        <v>8</v>
      </c>
      <c r="BK368" s="201">
        <f>ROUND(I368*H368,0)</f>
        <v>0</v>
      </c>
      <c r="BL368" s="18" t="s">
        <v>252</v>
      </c>
      <c r="BM368" s="200" t="s">
        <v>650</v>
      </c>
    </row>
    <row r="369" s="13" customFormat="1">
      <c r="A369" s="13"/>
      <c r="B369" s="202"/>
      <c r="C369" s="13"/>
      <c r="D369" s="203" t="s">
        <v>176</v>
      </c>
      <c r="E369" s="204" t="s">
        <v>1</v>
      </c>
      <c r="F369" s="205" t="s">
        <v>634</v>
      </c>
      <c r="G369" s="13"/>
      <c r="H369" s="206">
        <v>1</v>
      </c>
      <c r="I369" s="207"/>
      <c r="J369" s="13"/>
      <c r="K369" s="13"/>
      <c r="L369" s="202"/>
      <c r="M369" s="208"/>
      <c r="N369" s="209"/>
      <c r="O369" s="209"/>
      <c r="P369" s="209"/>
      <c r="Q369" s="209"/>
      <c r="R369" s="209"/>
      <c r="S369" s="209"/>
      <c r="T369" s="21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04" t="s">
        <v>176</v>
      </c>
      <c r="AU369" s="204" t="s">
        <v>85</v>
      </c>
      <c r="AV369" s="13" t="s">
        <v>85</v>
      </c>
      <c r="AW369" s="13" t="s">
        <v>33</v>
      </c>
      <c r="AX369" s="13" t="s">
        <v>8</v>
      </c>
      <c r="AY369" s="204" t="s">
        <v>167</v>
      </c>
    </row>
    <row r="370" s="2" customFormat="1" ht="16.5" customHeight="1">
      <c r="A370" s="37"/>
      <c r="B370" s="188"/>
      <c r="C370" s="189" t="s">
        <v>651</v>
      </c>
      <c r="D370" s="189" t="s">
        <v>169</v>
      </c>
      <c r="E370" s="190" t="s">
        <v>652</v>
      </c>
      <c r="F370" s="191" t="s">
        <v>653</v>
      </c>
      <c r="G370" s="192" t="s">
        <v>426</v>
      </c>
      <c r="H370" s="193">
        <v>1</v>
      </c>
      <c r="I370" s="194"/>
      <c r="J370" s="195">
        <f>ROUND(I370*H370,0)</f>
        <v>0</v>
      </c>
      <c r="K370" s="191" t="s">
        <v>173</v>
      </c>
      <c r="L370" s="38"/>
      <c r="M370" s="196" t="s">
        <v>1</v>
      </c>
      <c r="N370" s="197" t="s">
        <v>42</v>
      </c>
      <c r="O370" s="76"/>
      <c r="P370" s="198">
        <f>O370*H370</f>
        <v>0</v>
      </c>
      <c r="Q370" s="198">
        <v>0</v>
      </c>
      <c r="R370" s="198">
        <f>Q370*H370</f>
        <v>0</v>
      </c>
      <c r="S370" s="198">
        <v>0</v>
      </c>
      <c r="T370" s="199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00" t="s">
        <v>252</v>
      </c>
      <c r="AT370" s="200" t="s">
        <v>169</v>
      </c>
      <c r="AU370" s="200" t="s">
        <v>85</v>
      </c>
      <c r="AY370" s="18" t="s">
        <v>167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18" t="s">
        <v>8</v>
      </c>
      <c r="BK370" s="201">
        <f>ROUND(I370*H370,0)</f>
        <v>0</v>
      </c>
      <c r="BL370" s="18" t="s">
        <v>252</v>
      </c>
      <c r="BM370" s="200" t="s">
        <v>654</v>
      </c>
    </row>
    <row r="371" s="2" customFormat="1" ht="16.5" customHeight="1">
      <c r="A371" s="37"/>
      <c r="B371" s="188"/>
      <c r="C371" s="227" t="s">
        <v>655</v>
      </c>
      <c r="D371" s="227" t="s">
        <v>345</v>
      </c>
      <c r="E371" s="228" t="s">
        <v>656</v>
      </c>
      <c r="F371" s="229" t="s">
        <v>657</v>
      </c>
      <c r="G371" s="230" t="s">
        <v>426</v>
      </c>
      <c r="H371" s="231">
        <v>1</v>
      </c>
      <c r="I371" s="232"/>
      <c r="J371" s="233">
        <f>ROUND(I371*H371,0)</f>
        <v>0</v>
      </c>
      <c r="K371" s="229" t="s">
        <v>1</v>
      </c>
      <c r="L371" s="234"/>
      <c r="M371" s="235" t="s">
        <v>1</v>
      </c>
      <c r="N371" s="236" t="s">
        <v>42</v>
      </c>
      <c r="O371" s="76"/>
      <c r="P371" s="198">
        <f>O371*H371</f>
        <v>0</v>
      </c>
      <c r="Q371" s="198">
        <v>0</v>
      </c>
      <c r="R371" s="198">
        <f>Q371*H371</f>
        <v>0</v>
      </c>
      <c r="S371" s="198">
        <v>0</v>
      </c>
      <c r="T371" s="199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00" t="s">
        <v>324</v>
      </c>
      <c r="AT371" s="200" t="s">
        <v>345</v>
      </c>
      <c r="AU371" s="200" t="s">
        <v>85</v>
      </c>
      <c r="AY371" s="18" t="s">
        <v>167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18" t="s">
        <v>8</v>
      </c>
      <c r="BK371" s="201">
        <f>ROUND(I371*H371,0)</f>
        <v>0</v>
      </c>
      <c r="BL371" s="18" t="s">
        <v>252</v>
      </c>
      <c r="BM371" s="200" t="s">
        <v>658</v>
      </c>
    </row>
    <row r="372" s="2" customFormat="1" ht="24" customHeight="1">
      <c r="A372" s="37"/>
      <c r="B372" s="188"/>
      <c r="C372" s="189" t="s">
        <v>659</v>
      </c>
      <c r="D372" s="189" t="s">
        <v>169</v>
      </c>
      <c r="E372" s="190" t="s">
        <v>660</v>
      </c>
      <c r="F372" s="191" t="s">
        <v>661</v>
      </c>
      <c r="G372" s="192" t="s">
        <v>192</v>
      </c>
      <c r="H372" s="193">
        <v>0.048000000000000001</v>
      </c>
      <c r="I372" s="194"/>
      <c r="J372" s="195">
        <f>ROUND(I372*H372,0)</f>
        <v>0</v>
      </c>
      <c r="K372" s="191" t="s">
        <v>173</v>
      </c>
      <c r="L372" s="38"/>
      <c r="M372" s="196" t="s">
        <v>1</v>
      </c>
      <c r="N372" s="197" t="s">
        <v>42</v>
      </c>
      <c r="O372" s="76"/>
      <c r="P372" s="198">
        <f>O372*H372</f>
        <v>0</v>
      </c>
      <c r="Q372" s="198">
        <v>0</v>
      </c>
      <c r="R372" s="198">
        <f>Q372*H372</f>
        <v>0</v>
      </c>
      <c r="S372" s="198">
        <v>0</v>
      </c>
      <c r="T372" s="19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00" t="s">
        <v>252</v>
      </c>
      <c r="AT372" s="200" t="s">
        <v>169</v>
      </c>
      <c r="AU372" s="200" t="s">
        <v>85</v>
      </c>
      <c r="AY372" s="18" t="s">
        <v>167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18" t="s">
        <v>8</v>
      </c>
      <c r="BK372" s="201">
        <f>ROUND(I372*H372,0)</f>
        <v>0</v>
      </c>
      <c r="BL372" s="18" t="s">
        <v>252</v>
      </c>
      <c r="BM372" s="200" t="s">
        <v>662</v>
      </c>
    </row>
    <row r="373" s="2" customFormat="1" ht="24" customHeight="1">
      <c r="A373" s="37"/>
      <c r="B373" s="188"/>
      <c r="C373" s="189" t="s">
        <v>663</v>
      </c>
      <c r="D373" s="189" t="s">
        <v>169</v>
      </c>
      <c r="E373" s="190" t="s">
        <v>664</v>
      </c>
      <c r="F373" s="191" t="s">
        <v>665</v>
      </c>
      <c r="G373" s="192" t="s">
        <v>192</v>
      </c>
      <c r="H373" s="193">
        <v>0.048000000000000001</v>
      </c>
      <c r="I373" s="194"/>
      <c r="J373" s="195">
        <f>ROUND(I373*H373,0)</f>
        <v>0</v>
      </c>
      <c r="K373" s="191" t="s">
        <v>173</v>
      </c>
      <c r="L373" s="38"/>
      <c r="M373" s="196" t="s">
        <v>1</v>
      </c>
      <c r="N373" s="197" t="s">
        <v>42</v>
      </c>
      <c r="O373" s="76"/>
      <c r="P373" s="198">
        <f>O373*H373</f>
        <v>0</v>
      </c>
      <c r="Q373" s="198">
        <v>0</v>
      </c>
      <c r="R373" s="198">
        <f>Q373*H373</f>
        <v>0</v>
      </c>
      <c r="S373" s="198">
        <v>0</v>
      </c>
      <c r="T373" s="199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00" t="s">
        <v>252</v>
      </c>
      <c r="AT373" s="200" t="s">
        <v>169</v>
      </c>
      <c r="AU373" s="200" t="s">
        <v>85</v>
      </c>
      <c r="AY373" s="18" t="s">
        <v>167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8" t="s">
        <v>8</v>
      </c>
      <c r="BK373" s="201">
        <f>ROUND(I373*H373,0)</f>
        <v>0</v>
      </c>
      <c r="BL373" s="18" t="s">
        <v>252</v>
      </c>
      <c r="BM373" s="200" t="s">
        <v>666</v>
      </c>
    </row>
    <row r="374" s="12" customFormat="1" ht="22.8" customHeight="1">
      <c r="A374" s="12"/>
      <c r="B374" s="175"/>
      <c r="C374" s="12"/>
      <c r="D374" s="176" t="s">
        <v>76</v>
      </c>
      <c r="E374" s="186" t="s">
        <v>667</v>
      </c>
      <c r="F374" s="186" t="s">
        <v>668</v>
      </c>
      <c r="G374" s="12"/>
      <c r="H374" s="12"/>
      <c r="I374" s="178"/>
      <c r="J374" s="187">
        <f>BK374</f>
        <v>0</v>
      </c>
      <c r="K374" s="12"/>
      <c r="L374" s="175"/>
      <c r="M374" s="180"/>
      <c r="N374" s="181"/>
      <c r="O374" s="181"/>
      <c r="P374" s="182">
        <f>SUM(P375:P387)</f>
        <v>0</v>
      </c>
      <c r="Q374" s="181"/>
      <c r="R374" s="182">
        <f>SUM(R375:R387)</f>
        <v>0.54712709999999998</v>
      </c>
      <c r="S374" s="181"/>
      <c r="T374" s="183">
        <f>SUM(T375:T387)</f>
        <v>0.080000000000000002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176" t="s">
        <v>85</v>
      </c>
      <c r="AT374" s="184" t="s">
        <v>76</v>
      </c>
      <c r="AU374" s="184" t="s">
        <v>8</v>
      </c>
      <c r="AY374" s="176" t="s">
        <v>167</v>
      </c>
      <c r="BK374" s="185">
        <f>SUM(BK375:BK387)</f>
        <v>0</v>
      </c>
    </row>
    <row r="375" s="2" customFormat="1" ht="24" customHeight="1">
      <c r="A375" s="37"/>
      <c r="B375" s="188"/>
      <c r="C375" s="189" t="s">
        <v>669</v>
      </c>
      <c r="D375" s="189" t="s">
        <v>169</v>
      </c>
      <c r="E375" s="190" t="s">
        <v>670</v>
      </c>
      <c r="F375" s="191" t="s">
        <v>671</v>
      </c>
      <c r="G375" s="192" t="s">
        <v>435</v>
      </c>
      <c r="H375" s="193">
        <v>5</v>
      </c>
      <c r="I375" s="194"/>
      <c r="J375" s="195">
        <f>ROUND(I375*H375,0)</f>
        <v>0</v>
      </c>
      <c r="K375" s="191" t="s">
        <v>173</v>
      </c>
      <c r="L375" s="38"/>
      <c r="M375" s="196" t="s">
        <v>1</v>
      </c>
      <c r="N375" s="197" t="s">
        <v>42</v>
      </c>
      <c r="O375" s="76"/>
      <c r="P375" s="198">
        <f>O375*H375</f>
        <v>0</v>
      </c>
      <c r="Q375" s="198">
        <v>0</v>
      </c>
      <c r="R375" s="198">
        <f>Q375*H375</f>
        <v>0</v>
      </c>
      <c r="S375" s="198">
        <v>0.016</v>
      </c>
      <c r="T375" s="199">
        <f>S375*H375</f>
        <v>0.080000000000000002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00" t="s">
        <v>252</v>
      </c>
      <c r="AT375" s="200" t="s">
        <v>169</v>
      </c>
      <c r="AU375" s="200" t="s">
        <v>85</v>
      </c>
      <c r="AY375" s="18" t="s">
        <v>167</v>
      </c>
      <c r="BE375" s="201">
        <f>IF(N375="základní",J375,0)</f>
        <v>0</v>
      </c>
      <c r="BF375" s="201">
        <f>IF(N375="snížená",J375,0)</f>
        <v>0</v>
      </c>
      <c r="BG375" s="201">
        <f>IF(N375="zákl. přenesená",J375,0)</f>
        <v>0</v>
      </c>
      <c r="BH375" s="201">
        <f>IF(N375="sníž. přenesená",J375,0)</f>
        <v>0</v>
      </c>
      <c r="BI375" s="201">
        <f>IF(N375="nulová",J375,0)</f>
        <v>0</v>
      </c>
      <c r="BJ375" s="18" t="s">
        <v>8</v>
      </c>
      <c r="BK375" s="201">
        <f>ROUND(I375*H375,0)</f>
        <v>0</v>
      </c>
      <c r="BL375" s="18" t="s">
        <v>252</v>
      </c>
      <c r="BM375" s="200" t="s">
        <v>672</v>
      </c>
    </row>
    <row r="376" s="13" customFormat="1">
      <c r="A376" s="13"/>
      <c r="B376" s="202"/>
      <c r="C376" s="13"/>
      <c r="D376" s="203" t="s">
        <v>176</v>
      </c>
      <c r="E376" s="204" t="s">
        <v>1</v>
      </c>
      <c r="F376" s="205" t="s">
        <v>673</v>
      </c>
      <c r="G376" s="13"/>
      <c r="H376" s="206">
        <v>5</v>
      </c>
      <c r="I376" s="207"/>
      <c r="J376" s="13"/>
      <c r="K376" s="13"/>
      <c r="L376" s="202"/>
      <c r="M376" s="208"/>
      <c r="N376" s="209"/>
      <c r="O376" s="209"/>
      <c r="P376" s="209"/>
      <c r="Q376" s="209"/>
      <c r="R376" s="209"/>
      <c r="S376" s="209"/>
      <c r="T376" s="21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04" t="s">
        <v>176</v>
      </c>
      <c r="AU376" s="204" t="s">
        <v>85</v>
      </c>
      <c r="AV376" s="13" t="s">
        <v>85</v>
      </c>
      <c r="AW376" s="13" t="s">
        <v>33</v>
      </c>
      <c r="AX376" s="13" t="s">
        <v>8</v>
      </c>
      <c r="AY376" s="204" t="s">
        <v>167</v>
      </c>
    </row>
    <row r="377" s="2" customFormat="1" ht="24" customHeight="1">
      <c r="A377" s="37"/>
      <c r="B377" s="188"/>
      <c r="C377" s="189" t="s">
        <v>674</v>
      </c>
      <c r="D377" s="189" t="s">
        <v>169</v>
      </c>
      <c r="E377" s="190" t="s">
        <v>675</v>
      </c>
      <c r="F377" s="191" t="s">
        <v>676</v>
      </c>
      <c r="G377" s="192" t="s">
        <v>435</v>
      </c>
      <c r="H377" s="193">
        <v>5</v>
      </c>
      <c r="I377" s="194"/>
      <c r="J377" s="195">
        <f>ROUND(I377*H377,0)</f>
        <v>0</v>
      </c>
      <c r="K377" s="191" t="s">
        <v>173</v>
      </c>
      <c r="L377" s="38"/>
      <c r="M377" s="196" t="s">
        <v>1</v>
      </c>
      <c r="N377" s="197" t="s">
        <v>42</v>
      </c>
      <c r="O377" s="76"/>
      <c r="P377" s="198">
        <f>O377*H377</f>
        <v>0</v>
      </c>
      <c r="Q377" s="198">
        <v>0</v>
      </c>
      <c r="R377" s="198">
        <f>Q377*H377</f>
        <v>0</v>
      </c>
      <c r="S377" s="198">
        <v>0</v>
      </c>
      <c r="T377" s="19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00" t="s">
        <v>252</v>
      </c>
      <c r="AT377" s="200" t="s">
        <v>169</v>
      </c>
      <c r="AU377" s="200" t="s">
        <v>85</v>
      </c>
      <c r="AY377" s="18" t="s">
        <v>167</v>
      </c>
      <c r="BE377" s="201">
        <f>IF(N377="základní",J377,0)</f>
        <v>0</v>
      </c>
      <c r="BF377" s="201">
        <f>IF(N377="snížená",J377,0)</f>
        <v>0</v>
      </c>
      <c r="BG377" s="201">
        <f>IF(N377="zákl. přenesená",J377,0)</f>
        <v>0</v>
      </c>
      <c r="BH377" s="201">
        <f>IF(N377="sníž. přenesená",J377,0)</f>
        <v>0</v>
      </c>
      <c r="BI377" s="201">
        <f>IF(N377="nulová",J377,0)</f>
        <v>0</v>
      </c>
      <c r="BJ377" s="18" t="s">
        <v>8</v>
      </c>
      <c r="BK377" s="201">
        <f>ROUND(I377*H377,0)</f>
        <v>0</v>
      </c>
      <c r="BL377" s="18" t="s">
        <v>252</v>
      </c>
      <c r="BM377" s="200" t="s">
        <v>677</v>
      </c>
    </row>
    <row r="378" s="13" customFormat="1">
      <c r="A378" s="13"/>
      <c r="B378" s="202"/>
      <c r="C378" s="13"/>
      <c r="D378" s="203" t="s">
        <v>176</v>
      </c>
      <c r="E378" s="204" t="s">
        <v>1</v>
      </c>
      <c r="F378" s="205" t="s">
        <v>673</v>
      </c>
      <c r="G378" s="13"/>
      <c r="H378" s="206">
        <v>5</v>
      </c>
      <c r="I378" s="207"/>
      <c r="J378" s="13"/>
      <c r="K378" s="13"/>
      <c r="L378" s="202"/>
      <c r="M378" s="208"/>
      <c r="N378" s="209"/>
      <c r="O378" s="209"/>
      <c r="P378" s="209"/>
      <c r="Q378" s="209"/>
      <c r="R378" s="209"/>
      <c r="S378" s="209"/>
      <c r="T378" s="21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04" t="s">
        <v>176</v>
      </c>
      <c r="AU378" s="204" t="s">
        <v>85</v>
      </c>
      <c r="AV378" s="13" t="s">
        <v>85</v>
      </c>
      <c r="AW378" s="13" t="s">
        <v>33</v>
      </c>
      <c r="AX378" s="13" t="s">
        <v>8</v>
      </c>
      <c r="AY378" s="204" t="s">
        <v>167</v>
      </c>
    </row>
    <row r="379" s="2" customFormat="1" ht="16.5" customHeight="1">
      <c r="A379" s="37"/>
      <c r="B379" s="188"/>
      <c r="C379" s="227" t="s">
        <v>678</v>
      </c>
      <c r="D379" s="227" t="s">
        <v>345</v>
      </c>
      <c r="E379" s="228" t="s">
        <v>679</v>
      </c>
      <c r="F379" s="229" t="s">
        <v>680</v>
      </c>
      <c r="G379" s="230" t="s">
        <v>435</v>
      </c>
      <c r="H379" s="231">
        <v>5</v>
      </c>
      <c r="I379" s="232"/>
      <c r="J379" s="233">
        <f>ROUND(I379*H379,0)</f>
        <v>0</v>
      </c>
      <c r="K379" s="229" t="s">
        <v>1</v>
      </c>
      <c r="L379" s="234"/>
      <c r="M379" s="235" t="s">
        <v>1</v>
      </c>
      <c r="N379" s="236" t="s">
        <v>42</v>
      </c>
      <c r="O379" s="76"/>
      <c r="P379" s="198">
        <f>O379*H379</f>
        <v>0</v>
      </c>
      <c r="Q379" s="198">
        <v>0.029999999999999999</v>
      </c>
      <c r="R379" s="198">
        <f>Q379*H379</f>
        <v>0.14999999999999999</v>
      </c>
      <c r="S379" s="198">
        <v>0</v>
      </c>
      <c r="T379" s="19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00" t="s">
        <v>324</v>
      </c>
      <c r="AT379" s="200" t="s">
        <v>345</v>
      </c>
      <c r="AU379" s="200" t="s">
        <v>85</v>
      </c>
      <c r="AY379" s="18" t="s">
        <v>167</v>
      </c>
      <c r="BE379" s="201">
        <f>IF(N379="základní",J379,0)</f>
        <v>0</v>
      </c>
      <c r="BF379" s="201">
        <f>IF(N379="snížená",J379,0)</f>
        <v>0</v>
      </c>
      <c r="BG379" s="201">
        <f>IF(N379="zákl. přenesená",J379,0)</f>
        <v>0</v>
      </c>
      <c r="BH379" s="201">
        <f>IF(N379="sníž. přenesená",J379,0)</f>
        <v>0</v>
      </c>
      <c r="BI379" s="201">
        <f>IF(N379="nulová",J379,0)</f>
        <v>0</v>
      </c>
      <c r="BJ379" s="18" t="s">
        <v>8</v>
      </c>
      <c r="BK379" s="201">
        <f>ROUND(I379*H379,0)</f>
        <v>0</v>
      </c>
      <c r="BL379" s="18" t="s">
        <v>252</v>
      </c>
      <c r="BM379" s="200" t="s">
        <v>681</v>
      </c>
    </row>
    <row r="380" s="13" customFormat="1">
      <c r="A380" s="13"/>
      <c r="B380" s="202"/>
      <c r="C380" s="13"/>
      <c r="D380" s="203" t="s">
        <v>176</v>
      </c>
      <c r="E380" s="204" t="s">
        <v>1</v>
      </c>
      <c r="F380" s="205" t="s">
        <v>673</v>
      </c>
      <c r="G380" s="13"/>
      <c r="H380" s="206">
        <v>5</v>
      </c>
      <c r="I380" s="207"/>
      <c r="J380" s="13"/>
      <c r="K380" s="13"/>
      <c r="L380" s="202"/>
      <c r="M380" s="208"/>
      <c r="N380" s="209"/>
      <c r="O380" s="209"/>
      <c r="P380" s="209"/>
      <c r="Q380" s="209"/>
      <c r="R380" s="209"/>
      <c r="S380" s="209"/>
      <c r="T380" s="21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04" t="s">
        <v>176</v>
      </c>
      <c r="AU380" s="204" t="s">
        <v>85</v>
      </c>
      <c r="AV380" s="13" t="s">
        <v>85</v>
      </c>
      <c r="AW380" s="13" t="s">
        <v>33</v>
      </c>
      <c r="AX380" s="13" t="s">
        <v>8</v>
      </c>
      <c r="AY380" s="204" t="s">
        <v>167</v>
      </c>
    </row>
    <row r="381" s="2" customFormat="1" ht="24" customHeight="1">
      <c r="A381" s="37"/>
      <c r="B381" s="188"/>
      <c r="C381" s="189" t="s">
        <v>682</v>
      </c>
      <c r="D381" s="189" t="s">
        <v>169</v>
      </c>
      <c r="E381" s="190" t="s">
        <v>683</v>
      </c>
      <c r="F381" s="191" t="s">
        <v>684</v>
      </c>
      <c r="G381" s="192" t="s">
        <v>365</v>
      </c>
      <c r="H381" s="193">
        <v>379.30000000000001</v>
      </c>
      <c r="I381" s="194"/>
      <c r="J381" s="195">
        <f>ROUND(I381*H381,0)</f>
        <v>0</v>
      </c>
      <c r="K381" s="191" t="s">
        <v>173</v>
      </c>
      <c r="L381" s="38"/>
      <c r="M381" s="196" t="s">
        <v>1</v>
      </c>
      <c r="N381" s="197" t="s">
        <v>42</v>
      </c>
      <c r="O381" s="76"/>
      <c r="P381" s="198">
        <f>O381*H381</f>
        <v>0</v>
      </c>
      <c r="Q381" s="198">
        <v>4.6999999999999997E-05</v>
      </c>
      <c r="R381" s="198">
        <f>Q381*H381</f>
        <v>0.017827099999999999</v>
      </c>
      <c r="S381" s="198">
        <v>0</v>
      </c>
      <c r="T381" s="199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00" t="s">
        <v>252</v>
      </c>
      <c r="AT381" s="200" t="s">
        <v>169</v>
      </c>
      <c r="AU381" s="200" t="s">
        <v>85</v>
      </c>
      <c r="AY381" s="18" t="s">
        <v>167</v>
      </c>
      <c r="BE381" s="201">
        <f>IF(N381="základní",J381,0)</f>
        <v>0</v>
      </c>
      <c r="BF381" s="201">
        <f>IF(N381="snížená",J381,0)</f>
        <v>0</v>
      </c>
      <c r="BG381" s="201">
        <f>IF(N381="zákl. přenesená",J381,0)</f>
        <v>0</v>
      </c>
      <c r="BH381" s="201">
        <f>IF(N381="sníž. přenesená",J381,0)</f>
        <v>0</v>
      </c>
      <c r="BI381" s="201">
        <f>IF(N381="nulová",J381,0)</f>
        <v>0</v>
      </c>
      <c r="BJ381" s="18" t="s">
        <v>8</v>
      </c>
      <c r="BK381" s="201">
        <f>ROUND(I381*H381,0)</f>
        <v>0</v>
      </c>
      <c r="BL381" s="18" t="s">
        <v>252</v>
      </c>
      <c r="BM381" s="200" t="s">
        <v>685</v>
      </c>
    </row>
    <row r="382" s="13" customFormat="1">
      <c r="A382" s="13"/>
      <c r="B382" s="202"/>
      <c r="C382" s="13"/>
      <c r="D382" s="203" t="s">
        <v>176</v>
      </c>
      <c r="E382" s="204" t="s">
        <v>1</v>
      </c>
      <c r="F382" s="205" t="s">
        <v>124</v>
      </c>
      <c r="G382" s="13"/>
      <c r="H382" s="206">
        <v>379.30000000000001</v>
      </c>
      <c r="I382" s="207"/>
      <c r="J382" s="13"/>
      <c r="K382" s="13"/>
      <c r="L382" s="202"/>
      <c r="M382" s="208"/>
      <c r="N382" s="209"/>
      <c r="O382" s="209"/>
      <c r="P382" s="209"/>
      <c r="Q382" s="209"/>
      <c r="R382" s="209"/>
      <c r="S382" s="209"/>
      <c r="T382" s="21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04" t="s">
        <v>176</v>
      </c>
      <c r="AU382" s="204" t="s">
        <v>85</v>
      </c>
      <c r="AV382" s="13" t="s">
        <v>85</v>
      </c>
      <c r="AW382" s="13" t="s">
        <v>33</v>
      </c>
      <c r="AX382" s="13" t="s">
        <v>77</v>
      </c>
      <c r="AY382" s="204" t="s">
        <v>167</v>
      </c>
    </row>
    <row r="383" s="14" customFormat="1">
      <c r="A383" s="14"/>
      <c r="B383" s="211"/>
      <c r="C383" s="14"/>
      <c r="D383" s="203" t="s">
        <v>176</v>
      </c>
      <c r="E383" s="212" t="s">
        <v>122</v>
      </c>
      <c r="F383" s="213" t="s">
        <v>179</v>
      </c>
      <c r="G383" s="14"/>
      <c r="H383" s="214">
        <v>379.30000000000001</v>
      </c>
      <c r="I383" s="215"/>
      <c r="J383" s="14"/>
      <c r="K383" s="14"/>
      <c r="L383" s="211"/>
      <c r="M383" s="216"/>
      <c r="N383" s="217"/>
      <c r="O383" s="217"/>
      <c r="P383" s="217"/>
      <c r="Q383" s="217"/>
      <c r="R383" s="217"/>
      <c r="S383" s="217"/>
      <c r="T383" s="21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12" t="s">
        <v>176</v>
      </c>
      <c r="AU383" s="212" t="s">
        <v>85</v>
      </c>
      <c r="AV383" s="14" t="s">
        <v>86</v>
      </c>
      <c r="AW383" s="14" t="s">
        <v>33</v>
      </c>
      <c r="AX383" s="14" t="s">
        <v>8</v>
      </c>
      <c r="AY383" s="212" t="s">
        <v>167</v>
      </c>
    </row>
    <row r="384" s="2" customFormat="1" ht="16.5" customHeight="1">
      <c r="A384" s="37"/>
      <c r="B384" s="188"/>
      <c r="C384" s="227" t="s">
        <v>686</v>
      </c>
      <c r="D384" s="227" t="s">
        <v>345</v>
      </c>
      <c r="E384" s="228" t="s">
        <v>687</v>
      </c>
      <c r="F384" s="229" t="s">
        <v>688</v>
      </c>
      <c r="G384" s="230" t="s">
        <v>365</v>
      </c>
      <c r="H384" s="231">
        <v>379.30000000000001</v>
      </c>
      <c r="I384" s="232"/>
      <c r="J384" s="233">
        <f>ROUND(I384*H384,0)</f>
        <v>0</v>
      </c>
      <c r="K384" s="229" t="s">
        <v>1</v>
      </c>
      <c r="L384" s="234"/>
      <c r="M384" s="235" t="s">
        <v>1</v>
      </c>
      <c r="N384" s="236" t="s">
        <v>42</v>
      </c>
      <c r="O384" s="76"/>
      <c r="P384" s="198">
        <f>O384*H384</f>
        <v>0</v>
      </c>
      <c r="Q384" s="198">
        <v>0.001</v>
      </c>
      <c r="R384" s="198">
        <f>Q384*H384</f>
        <v>0.37930000000000003</v>
      </c>
      <c r="S384" s="198">
        <v>0</v>
      </c>
      <c r="T384" s="199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00" t="s">
        <v>324</v>
      </c>
      <c r="AT384" s="200" t="s">
        <v>345</v>
      </c>
      <c r="AU384" s="200" t="s">
        <v>85</v>
      </c>
      <c r="AY384" s="18" t="s">
        <v>167</v>
      </c>
      <c r="BE384" s="201">
        <f>IF(N384="základní",J384,0)</f>
        <v>0</v>
      </c>
      <c r="BF384" s="201">
        <f>IF(N384="snížená",J384,0)</f>
        <v>0</v>
      </c>
      <c r="BG384" s="201">
        <f>IF(N384="zákl. přenesená",J384,0)</f>
        <v>0</v>
      </c>
      <c r="BH384" s="201">
        <f>IF(N384="sníž. přenesená",J384,0)</f>
        <v>0</v>
      </c>
      <c r="BI384" s="201">
        <f>IF(N384="nulová",J384,0)</f>
        <v>0</v>
      </c>
      <c r="BJ384" s="18" t="s">
        <v>8</v>
      </c>
      <c r="BK384" s="201">
        <f>ROUND(I384*H384,0)</f>
        <v>0</v>
      </c>
      <c r="BL384" s="18" t="s">
        <v>252</v>
      </c>
      <c r="BM384" s="200" t="s">
        <v>689</v>
      </c>
    </row>
    <row r="385" s="13" customFormat="1">
      <c r="A385" s="13"/>
      <c r="B385" s="202"/>
      <c r="C385" s="13"/>
      <c r="D385" s="203" t="s">
        <v>176</v>
      </c>
      <c r="E385" s="204" t="s">
        <v>1</v>
      </c>
      <c r="F385" s="205" t="s">
        <v>122</v>
      </c>
      <c r="G385" s="13"/>
      <c r="H385" s="206">
        <v>379.30000000000001</v>
      </c>
      <c r="I385" s="207"/>
      <c r="J385" s="13"/>
      <c r="K385" s="13"/>
      <c r="L385" s="202"/>
      <c r="M385" s="208"/>
      <c r="N385" s="209"/>
      <c r="O385" s="209"/>
      <c r="P385" s="209"/>
      <c r="Q385" s="209"/>
      <c r="R385" s="209"/>
      <c r="S385" s="209"/>
      <c r="T385" s="21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04" t="s">
        <v>176</v>
      </c>
      <c r="AU385" s="204" t="s">
        <v>85</v>
      </c>
      <c r="AV385" s="13" t="s">
        <v>85</v>
      </c>
      <c r="AW385" s="13" t="s">
        <v>33</v>
      </c>
      <c r="AX385" s="13" t="s">
        <v>8</v>
      </c>
      <c r="AY385" s="204" t="s">
        <v>167</v>
      </c>
    </row>
    <row r="386" s="2" customFormat="1" ht="24" customHeight="1">
      <c r="A386" s="37"/>
      <c r="B386" s="188"/>
      <c r="C386" s="189" t="s">
        <v>690</v>
      </c>
      <c r="D386" s="189" t="s">
        <v>169</v>
      </c>
      <c r="E386" s="190" t="s">
        <v>691</v>
      </c>
      <c r="F386" s="191" t="s">
        <v>692</v>
      </c>
      <c r="G386" s="192" t="s">
        <v>192</v>
      </c>
      <c r="H386" s="193">
        <v>0.54700000000000004</v>
      </c>
      <c r="I386" s="194"/>
      <c r="J386" s="195">
        <f>ROUND(I386*H386,0)</f>
        <v>0</v>
      </c>
      <c r="K386" s="191" t="s">
        <v>173</v>
      </c>
      <c r="L386" s="38"/>
      <c r="M386" s="196" t="s">
        <v>1</v>
      </c>
      <c r="N386" s="197" t="s">
        <v>42</v>
      </c>
      <c r="O386" s="76"/>
      <c r="P386" s="198">
        <f>O386*H386</f>
        <v>0</v>
      </c>
      <c r="Q386" s="198">
        <v>0</v>
      </c>
      <c r="R386" s="198">
        <f>Q386*H386</f>
        <v>0</v>
      </c>
      <c r="S386" s="198">
        <v>0</v>
      </c>
      <c r="T386" s="199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00" t="s">
        <v>252</v>
      </c>
      <c r="AT386" s="200" t="s">
        <v>169</v>
      </c>
      <c r="AU386" s="200" t="s">
        <v>85</v>
      </c>
      <c r="AY386" s="18" t="s">
        <v>167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18" t="s">
        <v>8</v>
      </c>
      <c r="BK386" s="201">
        <f>ROUND(I386*H386,0)</f>
        <v>0</v>
      </c>
      <c r="BL386" s="18" t="s">
        <v>252</v>
      </c>
      <c r="BM386" s="200" t="s">
        <v>693</v>
      </c>
    </row>
    <row r="387" s="2" customFormat="1" ht="24" customHeight="1">
      <c r="A387" s="37"/>
      <c r="B387" s="188"/>
      <c r="C387" s="189" t="s">
        <v>694</v>
      </c>
      <c r="D387" s="189" t="s">
        <v>169</v>
      </c>
      <c r="E387" s="190" t="s">
        <v>695</v>
      </c>
      <c r="F387" s="191" t="s">
        <v>696</v>
      </c>
      <c r="G387" s="192" t="s">
        <v>192</v>
      </c>
      <c r="H387" s="193">
        <v>0.54700000000000004</v>
      </c>
      <c r="I387" s="194"/>
      <c r="J387" s="195">
        <f>ROUND(I387*H387,0)</f>
        <v>0</v>
      </c>
      <c r="K387" s="191" t="s">
        <v>173</v>
      </c>
      <c r="L387" s="38"/>
      <c r="M387" s="196" t="s">
        <v>1</v>
      </c>
      <c r="N387" s="197" t="s">
        <v>42</v>
      </c>
      <c r="O387" s="76"/>
      <c r="P387" s="198">
        <f>O387*H387</f>
        <v>0</v>
      </c>
      <c r="Q387" s="198">
        <v>0</v>
      </c>
      <c r="R387" s="198">
        <f>Q387*H387</f>
        <v>0</v>
      </c>
      <c r="S387" s="198">
        <v>0</v>
      </c>
      <c r="T387" s="199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00" t="s">
        <v>252</v>
      </c>
      <c r="AT387" s="200" t="s">
        <v>169</v>
      </c>
      <c r="AU387" s="200" t="s">
        <v>85</v>
      </c>
      <c r="AY387" s="18" t="s">
        <v>167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8" t="s">
        <v>8</v>
      </c>
      <c r="BK387" s="201">
        <f>ROUND(I387*H387,0)</f>
        <v>0</v>
      </c>
      <c r="BL387" s="18" t="s">
        <v>252</v>
      </c>
      <c r="BM387" s="200" t="s">
        <v>697</v>
      </c>
    </row>
    <row r="388" s="12" customFormat="1" ht="22.8" customHeight="1">
      <c r="A388" s="12"/>
      <c r="B388" s="175"/>
      <c r="C388" s="12"/>
      <c r="D388" s="176" t="s">
        <v>76</v>
      </c>
      <c r="E388" s="186" t="s">
        <v>698</v>
      </c>
      <c r="F388" s="186" t="s">
        <v>699</v>
      </c>
      <c r="G388" s="12"/>
      <c r="H388" s="12"/>
      <c r="I388" s="178"/>
      <c r="J388" s="187">
        <f>BK388</f>
        <v>0</v>
      </c>
      <c r="K388" s="12"/>
      <c r="L388" s="175"/>
      <c r="M388" s="180"/>
      <c r="N388" s="181"/>
      <c r="O388" s="181"/>
      <c r="P388" s="182">
        <f>SUM(P389:P398)</f>
        <v>0</v>
      </c>
      <c r="Q388" s="181"/>
      <c r="R388" s="182">
        <f>SUM(R389:R398)</f>
        <v>0.23241959999999998</v>
      </c>
      <c r="S388" s="181"/>
      <c r="T388" s="183">
        <f>SUM(T389:T398)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76" t="s">
        <v>85</v>
      </c>
      <c r="AT388" s="184" t="s">
        <v>76</v>
      </c>
      <c r="AU388" s="184" t="s">
        <v>8</v>
      </c>
      <c r="AY388" s="176" t="s">
        <v>167</v>
      </c>
      <c r="BK388" s="185">
        <f>SUM(BK389:BK398)</f>
        <v>0</v>
      </c>
    </row>
    <row r="389" s="2" customFormat="1" ht="24" customHeight="1">
      <c r="A389" s="37"/>
      <c r="B389" s="188"/>
      <c r="C389" s="189" t="s">
        <v>700</v>
      </c>
      <c r="D389" s="189" t="s">
        <v>169</v>
      </c>
      <c r="E389" s="190" t="s">
        <v>701</v>
      </c>
      <c r="F389" s="191" t="s">
        <v>702</v>
      </c>
      <c r="G389" s="192" t="s">
        <v>172</v>
      </c>
      <c r="H389" s="193">
        <v>8.6340000000000003</v>
      </c>
      <c r="I389" s="194"/>
      <c r="J389" s="195">
        <f>ROUND(I389*H389,0)</f>
        <v>0</v>
      </c>
      <c r="K389" s="191" t="s">
        <v>173</v>
      </c>
      <c r="L389" s="38"/>
      <c r="M389" s="196" t="s">
        <v>1</v>
      </c>
      <c r="N389" s="197" t="s">
        <v>42</v>
      </c>
      <c r="O389" s="76"/>
      <c r="P389" s="198">
        <f>O389*H389</f>
        <v>0</v>
      </c>
      <c r="Q389" s="198">
        <v>0.0054999999999999997</v>
      </c>
      <c r="R389" s="198">
        <f>Q389*H389</f>
        <v>0.047487000000000001</v>
      </c>
      <c r="S389" s="198">
        <v>0</v>
      </c>
      <c r="T389" s="199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00" t="s">
        <v>252</v>
      </c>
      <c r="AT389" s="200" t="s">
        <v>169</v>
      </c>
      <c r="AU389" s="200" t="s">
        <v>85</v>
      </c>
      <c r="AY389" s="18" t="s">
        <v>167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8" t="s">
        <v>8</v>
      </c>
      <c r="BK389" s="201">
        <f>ROUND(I389*H389,0)</f>
        <v>0</v>
      </c>
      <c r="BL389" s="18" t="s">
        <v>252</v>
      </c>
      <c r="BM389" s="200" t="s">
        <v>703</v>
      </c>
    </row>
    <row r="390" s="13" customFormat="1">
      <c r="A390" s="13"/>
      <c r="B390" s="202"/>
      <c r="C390" s="13"/>
      <c r="D390" s="203" t="s">
        <v>176</v>
      </c>
      <c r="E390" s="204" t="s">
        <v>1</v>
      </c>
      <c r="F390" s="205" t="s">
        <v>704</v>
      </c>
      <c r="G390" s="13"/>
      <c r="H390" s="206">
        <v>6.266</v>
      </c>
      <c r="I390" s="207"/>
      <c r="J390" s="13"/>
      <c r="K390" s="13"/>
      <c r="L390" s="202"/>
      <c r="M390" s="208"/>
      <c r="N390" s="209"/>
      <c r="O390" s="209"/>
      <c r="P390" s="209"/>
      <c r="Q390" s="209"/>
      <c r="R390" s="209"/>
      <c r="S390" s="209"/>
      <c r="T390" s="21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4" t="s">
        <v>176</v>
      </c>
      <c r="AU390" s="204" t="s">
        <v>85</v>
      </c>
      <c r="AV390" s="13" t="s">
        <v>85</v>
      </c>
      <c r="AW390" s="13" t="s">
        <v>33</v>
      </c>
      <c r="AX390" s="13" t="s">
        <v>77</v>
      </c>
      <c r="AY390" s="204" t="s">
        <v>167</v>
      </c>
    </row>
    <row r="391" s="13" customFormat="1">
      <c r="A391" s="13"/>
      <c r="B391" s="202"/>
      <c r="C391" s="13"/>
      <c r="D391" s="203" t="s">
        <v>176</v>
      </c>
      <c r="E391" s="204" t="s">
        <v>1</v>
      </c>
      <c r="F391" s="205" t="s">
        <v>705</v>
      </c>
      <c r="G391" s="13"/>
      <c r="H391" s="206">
        <v>2.3679999999999999</v>
      </c>
      <c r="I391" s="207"/>
      <c r="J391" s="13"/>
      <c r="K391" s="13"/>
      <c r="L391" s="202"/>
      <c r="M391" s="208"/>
      <c r="N391" s="209"/>
      <c r="O391" s="209"/>
      <c r="P391" s="209"/>
      <c r="Q391" s="209"/>
      <c r="R391" s="209"/>
      <c r="S391" s="209"/>
      <c r="T391" s="21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04" t="s">
        <v>176</v>
      </c>
      <c r="AU391" s="204" t="s">
        <v>85</v>
      </c>
      <c r="AV391" s="13" t="s">
        <v>85</v>
      </c>
      <c r="AW391" s="13" t="s">
        <v>33</v>
      </c>
      <c r="AX391" s="13" t="s">
        <v>77</v>
      </c>
      <c r="AY391" s="204" t="s">
        <v>167</v>
      </c>
    </row>
    <row r="392" s="14" customFormat="1">
      <c r="A392" s="14"/>
      <c r="B392" s="211"/>
      <c r="C392" s="14"/>
      <c r="D392" s="203" t="s">
        <v>176</v>
      </c>
      <c r="E392" s="212" t="s">
        <v>119</v>
      </c>
      <c r="F392" s="213" t="s">
        <v>179</v>
      </c>
      <c r="G392" s="14"/>
      <c r="H392" s="214">
        <v>8.6340000000000003</v>
      </c>
      <c r="I392" s="215"/>
      <c r="J392" s="14"/>
      <c r="K392" s="14"/>
      <c r="L392" s="211"/>
      <c r="M392" s="216"/>
      <c r="N392" s="217"/>
      <c r="O392" s="217"/>
      <c r="P392" s="217"/>
      <c r="Q392" s="217"/>
      <c r="R392" s="217"/>
      <c r="S392" s="217"/>
      <c r="T392" s="21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12" t="s">
        <v>176</v>
      </c>
      <c r="AU392" s="212" t="s">
        <v>85</v>
      </c>
      <c r="AV392" s="14" t="s">
        <v>86</v>
      </c>
      <c r="AW392" s="14" t="s">
        <v>33</v>
      </c>
      <c r="AX392" s="14" t="s">
        <v>8</v>
      </c>
      <c r="AY392" s="212" t="s">
        <v>167</v>
      </c>
    </row>
    <row r="393" s="2" customFormat="1" ht="36" customHeight="1">
      <c r="A393" s="37"/>
      <c r="B393" s="188"/>
      <c r="C393" s="227" t="s">
        <v>706</v>
      </c>
      <c r="D393" s="227" t="s">
        <v>345</v>
      </c>
      <c r="E393" s="228" t="s">
        <v>707</v>
      </c>
      <c r="F393" s="229" t="s">
        <v>708</v>
      </c>
      <c r="G393" s="230" t="s">
        <v>172</v>
      </c>
      <c r="H393" s="231">
        <v>9.4969999999999999</v>
      </c>
      <c r="I393" s="232"/>
      <c r="J393" s="233">
        <f>ROUND(I393*H393,0)</f>
        <v>0</v>
      </c>
      <c r="K393" s="229" t="s">
        <v>173</v>
      </c>
      <c r="L393" s="234"/>
      <c r="M393" s="235" t="s">
        <v>1</v>
      </c>
      <c r="N393" s="236" t="s">
        <v>42</v>
      </c>
      <c r="O393" s="76"/>
      <c r="P393" s="198">
        <f>O393*H393</f>
        <v>0</v>
      </c>
      <c r="Q393" s="198">
        <v>0.019199999999999998</v>
      </c>
      <c r="R393" s="198">
        <f>Q393*H393</f>
        <v>0.18234239999999999</v>
      </c>
      <c r="S393" s="198">
        <v>0</v>
      </c>
      <c r="T393" s="199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00" t="s">
        <v>324</v>
      </c>
      <c r="AT393" s="200" t="s">
        <v>345</v>
      </c>
      <c r="AU393" s="200" t="s">
        <v>85</v>
      </c>
      <c r="AY393" s="18" t="s">
        <v>167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8" t="s">
        <v>8</v>
      </c>
      <c r="BK393" s="201">
        <f>ROUND(I393*H393,0)</f>
        <v>0</v>
      </c>
      <c r="BL393" s="18" t="s">
        <v>252</v>
      </c>
      <c r="BM393" s="200" t="s">
        <v>709</v>
      </c>
    </row>
    <row r="394" s="13" customFormat="1">
      <c r="A394" s="13"/>
      <c r="B394" s="202"/>
      <c r="C394" s="13"/>
      <c r="D394" s="203" t="s">
        <v>176</v>
      </c>
      <c r="E394" s="204" t="s">
        <v>1</v>
      </c>
      <c r="F394" s="205" t="s">
        <v>710</v>
      </c>
      <c r="G394" s="13"/>
      <c r="H394" s="206">
        <v>9.4969999999999999</v>
      </c>
      <c r="I394" s="207"/>
      <c r="J394" s="13"/>
      <c r="K394" s="13"/>
      <c r="L394" s="202"/>
      <c r="M394" s="208"/>
      <c r="N394" s="209"/>
      <c r="O394" s="209"/>
      <c r="P394" s="209"/>
      <c r="Q394" s="209"/>
      <c r="R394" s="209"/>
      <c r="S394" s="209"/>
      <c r="T394" s="21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04" t="s">
        <v>176</v>
      </c>
      <c r="AU394" s="204" t="s">
        <v>85</v>
      </c>
      <c r="AV394" s="13" t="s">
        <v>85</v>
      </c>
      <c r="AW394" s="13" t="s">
        <v>33</v>
      </c>
      <c r="AX394" s="13" t="s">
        <v>8</v>
      </c>
      <c r="AY394" s="204" t="s">
        <v>167</v>
      </c>
    </row>
    <row r="395" s="2" customFormat="1" ht="16.5" customHeight="1">
      <c r="A395" s="37"/>
      <c r="B395" s="188"/>
      <c r="C395" s="189" t="s">
        <v>711</v>
      </c>
      <c r="D395" s="189" t="s">
        <v>169</v>
      </c>
      <c r="E395" s="190" t="s">
        <v>712</v>
      </c>
      <c r="F395" s="191" t="s">
        <v>713</v>
      </c>
      <c r="G395" s="192" t="s">
        <v>172</v>
      </c>
      <c r="H395" s="193">
        <v>8.6340000000000003</v>
      </c>
      <c r="I395" s="194"/>
      <c r="J395" s="195">
        <f>ROUND(I395*H395,0)</f>
        <v>0</v>
      </c>
      <c r="K395" s="191" t="s">
        <v>173</v>
      </c>
      <c r="L395" s="38"/>
      <c r="M395" s="196" t="s">
        <v>1</v>
      </c>
      <c r="N395" s="197" t="s">
        <v>42</v>
      </c>
      <c r="O395" s="76"/>
      <c r="P395" s="198">
        <f>O395*H395</f>
        <v>0</v>
      </c>
      <c r="Q395" s="198">
        <v>0.00029999999999999997</v>
      </c>
      <c r="R395" s="198">
        <f>Q395*H395</f>
        <v>0.0025902</v>
      </c>
      <c r="S395" s="198">
        <v>0</v>
      </c>
      <c r="T395" s="19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00" t="s">
        <v>252</v>
      </c>
      <c r="AT395" s="200" t="s">
        <v>169</v>
      </c>
      <c r="AU395" s="200" t="s">
        <v>85</v>
      </c>
      <c r="AY395" s="18" t="s">
        <v>167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8" t="s">
        <v>8</v>
      </c>
      <c r="BK395" s="201">
        <f>ROUND(I395*H395,0)</f>
        <v>0</v>
      </c>
      <c r="BL395" s="18" t="s">
        <v>252</v>
      </c>
      <c r="BM395" s="200" t="s">
        <v>714</v>
      </c>
    </row>
    <row r="396" s="13" customFormat="1">
      <c r="A396" s="13"/>
      <c r="B396" s="202"/>
      <c r="C396" s="13"/>
      <c r="D396" s="203" t="s">
        <v>176</v>
      </c>
      <c r="E396" s="204" t="s">
        <v>1</v>
      </c>
      <c r="F396" s="205" t="s">
        <v>119</v>
      </c>
      <c r="G396" s="13"/>
      <c r="H396" s="206">
        <v>8.6340000000000003</v>
      </c>
      <c r="I396" s="207"/>
      <c r="J396" s="13"/>
      <c r="K396" s="13"/>
      <c r="L396" s="202"/>
      <c r="M396" s="208"/>
      <c r="N396" s="209"/>
      <c r="O396" s="209"/>
      <c r="P396" s="209"/>
      <c r="Q396" s="209"/>
      <c r="R396" s="209"/>
      <c r="S396" s="209"/>
      <c r="T396" s="21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04" t="s">
        <v>176</v>
      </c>
      <c r="AU396" s="204" t="s">
        <v>85</v>
      </c>
      <c r="AV396" s="13" t="s">
        <v>85</v>
      </c>
      <c r="AW396" s="13" t="s">
        <v>33</v>
      </c>
      <c r="AX396" s="13" t="s">
        <v>8</v>
      </c>
      <c r="AY396" s="204" t="s">
        <v>167</v>
      </c>
    </row>
    <row r="397" s="2" customFormat="1" ht="24" customHeight="1">
      <c r="A397" s="37"/>
      <c r="B397" s="188"/>
      <c r="C397" s="189" t="s">
        <v>715</v>
      </c>
      <c r="D397" s="189" t="s">
        <v>169</v>
      </c>
      <c r="E397" s="190" t="s">
        <v>716</v>
      </c>
      <c r="F397" s="191" t="s">
        <v>717</v>
      </c>
      <c r="G397" s="192" t="s">
        <v>192</v>
      </c>
      <c r="H397" s="193">
        <v>0.23200000000000001</v>
      </c>
      <c r="I397" s="194"/>
      <c r="J397" s="195">
        <f>ROUND(I397*H397,0)</f>
        <v>0</v>
      </c>
      <c r="K397" s="191" t="s">
        <v>173</v>
      </c>
      <c r="L397" s="38"/>
      <c r="M397" s="196" t="s">
        <v>1</v>
      </c>
      <c r="N397" s="197" t="s">
        <v>42</v>
      </c>
      <c r="O397" s="76"/>
      <c r="P397" s="198">
        <f>O397*H397</f>
        <v>0</v>
      </c>
      <c r="Q397" s="198">
        <v>0</v>
      </c>
      <c r="R397" s="198">
        <f>Q397*H397</f>
        <v>0</v>
      </c>
      <c r="S397" s="198">
        <v>0</v>
      </c>
      <c r="T397" s="199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00" t="s">
        <v>252</v>
      </c>
      <c r="AT397" s="200" t="s">
        <v>169</v>
      </c>
      <c r="AU397" s="200" t="s">
        <v>85</v>
      </c>
      <c r="AY397" s="18" t="s">
        <v>167</v>
      </c>
      <c r="BE397" s="201">
        <f>IF(N397="základní",J397,0)</f>
        <v>0</v>
      </c>
      <c r="BF397" s="201">
        <f>IF(N397="snížená",J397,0)</f>
        <v>0</v>
      </c>
      <c r="BG397" s="201">
        <f>IF(N397="zákl. přenesená",J397,0)</f>
        <v>0</v>
      </c>
      <c r="BH397" s="201">
        <f>IF(N397="sníž. přenesená",J397,0)</f>
        <v>0</v>
      </c>
      <c r="BI397" s="201">
        <f>IF(N397="nulová",J397,0)</f>
        <v>0</v>
      </c>
      <c r="BJ397" s="18" t="s">
        <v>8</v>
      </c>
      <c r="BK397" s="201">
        <f>ROUND(I397*H397,0)</f>
        <v>0</v>
      </c>
      <c r="BL397" s="18" t="s">
        <v>252</v>
      </c>
      <c r="BM397" s="200" t="s">
        <v>718</v>
      </c>
    </row>
    <row r="398" s="2" customFormat="1" ht="24" customHeight="1">
      <c r="A398" s="37"/>
      <c r="B398" s="188"/>
      <c r="C398" s="189" t="s">
        <v>719</v>
      </c>
      <c r="D398" s="189" t="s">
        <v>169</v>
      </c>
      <c r="E398" s="190" t="s">
        <v>720</v>
      </c>
      <c r="F398" s="191" t="s">
        <v>721</v>
      </c>
      <c r="G398" s="192" t="s">
        <v>192</v>
      </c>
      <c r="H398" s="193">
        <v>0.23200000000000001</v>
      </c>
      <c r="I398" s="194"/>
      <c r="J398" s="195">
        <f>ROUND(I398*H398,0)</f>
        <v>0</v>
      </c>
      <c r="K398" s="191" t="s">
        <v>173</v>
      </c>
      <c r="L398" s="38"/>
      <c r="M398" s="196" t="s">
        <v>1</v>
      </c>
      <c r="N398" s="197" t="s">
        <v>42</v>
      </c>
      <c r="O398" s="76"/>
      <c r="P398" s="198">
        <f>O398*H398</f>
        <v>0</v>
      </c>
      <c r="Q398" s="198">
        <v>0</v>
      </c>
      <c r="R398" s="198">
        <f>Q398*H398</f>
        <v>0</v>
      </c>
      <c r="S398" s="198">
        <v>0</v>
      </c>
      <c r="T398" s="19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00" t="s">
        <v>252</v>
      </c>
      <c r="AT398" s="200" t="s">
        <v>169</v>
      </c>
      <c r="AU398" s="200" t="s">
        <v>85</v>
      </c>
      <c r="AY398" s="18" t="s">
        <v>167</v>
      </c>
      <c r="BE398" s="201">
        <f>IF(N398="základní",J398,0)</f>
        <v>0</v>
      </c>
      <c r="BF398" s="201">
        <f>IF(N398="snížená",J398,0)</f>
        <v>0</v>
      </c>
      <c r="BG398" s="201">
        <f>IF(N398="zákl. přenesená",J398,0)</f>
        <v>0</v>
      </c>
      <c r="BH398" s="201">
        <f>IF(N398="sníž. přenesená",J398,0)</f>
        <v>0</v>
      </c>
      <c r="BI398" s="201">
        <f>IF(N398="nulová",J398,0)</f>
        <v>0</v>
      </c>
      <c r="BJ398" s="18" t="s">
        <v>8</v>
      </c>
      <c r="BK398" s="201">
        <f>ROUND(I398*H398,0)</f>
        <v>0</v>
      </c>
      <c r="BL398" s="18" t="s">
        <v>252</v>
      </c>
      <c r="BM398" s="200" t="s">
        <v>722</v>
      </c>
    </row>
    <row r="399" s="12" customFormat="1" ht="22.8" customHeight="1">
      <c r="A399" s="12"/>
      <c r="B399" s="175"/>
      <c r="C399" s="12"/>
      <c r="D399" s="176" t="s">
        <v>76</v>
      </c>
      <c r="E399" s="186" t="s">
        <v>723</v>
      </c>
      <c r="F399" s="186" t="s">
        <v>724</v>
      </c>
      <c r="G399" s="12"/>
      <c r="H399" s="12"/>
      <c r="I399" s="178"/>
      <c r="J399" s="187">
        <f>BK399</f>
        <v>0</v>
      </c>
      <c r="K399" s="12"/>
      <c r="L399" s="175"/>
      <c r="M399" s="180"/>
      <c r="N399" s="181"/>
      <c r="O399" s="181"/>
      <c r="P399" s="182">
        <f>SUM(P400:P417)</f>
        <v>0</v>
      </c>
      <c r="Q399" s="181"/>
      <c r="R399" s="182">
        <f>SUM(R400:R417)</f>
        <v>0.0055436405500000003</v>
      </c>
      <c r="S399" s="181"/>
      <c r="T399" s="183">
        <f>SUM(T400:T417)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76" t="s">
        <v>85</v>
      </c>
      <c r="AT399" s="184" t="s">
        <v>76</v>
      </c>
      <c r="AU399" s="184" t="s">
        <v>8</v>
      </c>
      <c r="AY399" s="176" t="s">
        <v>167</v>
      </c>
      <c r="BK399" s="185">
        <f>SUM(BK400:BK417)</f>
        <v>0</v>
      </c>
    </row>
    <row r="400" s="2" customFormat="1" ht="24" customHeight="1">
      <c r="A400" s="37"/>
      <c r="B400" s="188"/>
      <c r="C400" s="189" t="s">
        <v>725</v>
      </c>
      <c r="D400" s="189" t="s">
        <v>169</v>
      </c>
      <c r="E400" s="190" t="s">
        <v>726</v>
      </c>
      <c r="F400" s="191" t="s">
        <v>727</v>
      </c>
      <c r="G400" s="192" t="s">
        <v>172</v>
      </c>
      <c r="H400" s="193">
        <v>13.363</v>
      </c>
      <c r="I400" s="194"/>
      <c r="J400" s="195">
        <f>ROUND(I400*H400,0)</f>
        <v>0</v>
      </c>
      <c r="K400" s="191" t="s">
        <v>173</v>
      </c>
      <c r="L400" s="38"/>
      <c r="M400" s="196" t="s">
        <v>1</v>
      </c>
      <c r="N400" s="197" t="s">
        <v>42</v>
      </c>
      <c r="O400" s="76"/>
      <c r="P400" s="198">
        <f>O400*H400</f>
        <v>0</v>
      </c>
      <c r="Q400" s="198">
        <v>0.00016875000000000001</v>
      </c>
      <c r="R400" s="198">
        <f>Q400*H400</f>
        <v>0.0022550062500000002</v>
      </c>
      <c r="S400" s="198">
        <v>0</v>
      </c>
      <c r="T400" s="199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00" t="s">
        <v>252</v>
      </c>
      <c r="AT400" s="200" t="s">
        <v>169</v>
      </c>
      <c r="AU400" s="200" t="s">
        <v>85</v>
      </c>
      <c r="AY400" s="18" t="s">
        <v>167</v>
      </c>
      <c r="BE400" s="201">
        <f>IF(N400="základní",J400,0)</f>
        <v>0</v>
      </c>
      <c r="BF400" s="201">
        <f>IF(N400="snížená",J400,0)</f>
        <v>0</v>
      </c>
      <c r="BG400" s="201">
        <f>IF(N400="zákl. přenesená",J400,0)</f>
        <v>0</v>
      </c>
      <c r="BH400" s="201">
        <f>IF(N400="sníž. přenesená",J400,0)</f>
        <v>0</v>
      </c>
      <c r="BI400" s="201">
        <f>IF(N400="nulová",J400,0)</f>
        <v>0</v>
      </c>
      <c r="BJ400" s="18" t="s">
        <v>8</v>
      </c>
      <c r="BK400" s="201">
        <f>ROUND(I400*H400,0)</f>
        <v>0</v>
      </c>
      <c r="BL400" s="18" t="s">
        <v>252</v>
      </c>
      <c r="BM400" s="200" t="s">
        <v>728</v>
      </c>
    </row>
    <row r="401" s="13" customFormat="1">
      <c r="A401" s="13"/>
      <c r="B401" s="202"/>
      <c r="C401" s="13"/>
      <c r="D401" s="203" t="s">
        <v>176</v>
      </c>
      <c r="E401" s="204" t="s">
        <v>1</v>
      </c>
      <c r="F401" s="205" t="s">
        <v>729</v>
      </c>
      <c r="G401" s="13"/>
      <c r="H401" s="206">
        <v>1.2250000000000001</v>
      </c>
      <c r="I401" s="207"/>
      <c r="J401" s="13"/>
      <c r="K401" s="13"/>
      <c r="L401" s="202"/>
      <c r="M401" s="208"/>
      <c r="N401" s="209"/>
      <c r="O401" s="209"/>
      <c r="P401" s="209"/>
      <c r="Q401" s="209"/>
      <c r="R401" s="209"/>
      <c r="S401" s="209"/>
      <c r="T401" s="21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4" t="s">
        <v>176</v>
      </c>
      <c r="AU401" s="204" t="s">
        <v>85</v>
      </c>
      <c r="AV401" s="13" t="s">
        <v>85</v>
      </c>
      <c r="AW401" s="13" t="s">
        <v>33</v>
      </c>
      <c r="AX401" s="13" t="s">
        <v>77</v>
      </c>
      <c r="AY401" s="204" t="s">
        <v>167</v>
      </c>
    </row>
    <row r="402" s="14" customFormat="1">
      <c r="A402" s="14"/>
      <c r="B402" s="211"/>
      <c r="C402" s="14"/>
      <c r="D402" s="203" t="s">
        <v>176</v>
      </c>
      <c r="E402" s="212" t="s">
        <v>1</v>
      </c>
      <c r="F402" s="213" t="s">
        <v>730</v>
      </c>
      <c r="G402" s="14"/>
      <c r="H402" s="214">
        <v>1.2250000000000001</v>
      </c>
      <c r="I402" s="215"/>
      <c r="J402" s="14"/>
      <c r="K402" s="14"/>
      <c r="L402" s="211"/>
      <c r="M402" s="216"/>
      <c r="N402" s="217"/>
      <c r="O402" s="217"/>
      <c r="P402" s="217"/>
      <c r="Q402" s="217"/>
      <c r="R402" s="217"/>
      <c r="S402" s="217"/>
      <c r="T402" s="21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12" t="s">
        <v>176</v>
      </c>
      <c r="AU402" s="212" t="s">
        <v>85</v>
      </c>
      <c r="AV402" s="14" t="s">
        <v>86</v>
      </c>
      <c r="AW402" s="14" t="s">
        <v>33</v>
      </c>
      <c r="AX402" s="14" t="s">
        <v>77</v>
      </c>
      <c r="AY402" s="212" t="s">
        <v>167</v>
      </c>
    </row>
    <row r="403" s="13" customFormat="1">
      <c r="A403" s="13"/>
      <c r="B403" s="202"/>
      <c r="C403" s="13"/>
      <c r="D403" s="203" t="s">
        <v>176</v>
      </c>
      <c r="E403" s="204" t="s">
        <v>1</v>
      </c>
      <c r="F403" s="205" t="s">
        <v>731</v>
      </c>
      <c r="G403" s="13"/>
      <c r="H403" s="206">
        <v>12.138</v>
      </c>
      <c r="I403" s="207"/>
      <c r="J403" s="13"/>
      <c r="K403" s="13"/>
      <c r="L403" s="202"/>
      <c r="M403" s="208"/>
      <c r="N403" s="209"/>
      <c r="O403" s="209"/>
      <c r="P403" s="209"/>
      <c r="Q403" s="209"/>
      <c r="R403" s="209"/>
      <c r="S403" s="209"/>
      <c r="T403" s="21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04" t="s">
        <v>176</v>
      </c>
      <c r="AU403" s="204" t="s">
        <v>85</v>
      </c>
      <c r="AV403" s="13" t="s">
        <v>85</v>
      </c>
      <c r="AW403" s="13" t="s">
        <v>33</v>
      </c>
      <c r="AX403" s="13" t="s">
        <v>77</v>
      </c>
      <c r="AY403" s="204" t="s">
        <v>167</v>
      </c>
    </row>
    <row r="404" s="14" customFormat="1">
      <c r="A404" s="14"/>
      <c r="B404" s="211"/>
      <c r="C404" s="14"/>
      <c r="D404" s="203" t="s">
        <v>176</v>
      </c>
      <c r="E404" s="212" t="s">
        <v>1</v>
      </c>
      <c r="F404" s="213" t="s">
        <v>179</v>
      </c>
      <c r="G404" s="14"/>
      <c r="H404" s="214">
        <v>12.138</v>
      </c>
      <c r="I404" s="215"/>
      <c r="J404" s="14"/>
      <c r="K404" s="14"/>
      <c r="L404" s="211"/>
      <c r="M404" s="216"/>
      <c r="N404" s="217"/>
      <c r="O404" s="217"/>
      <c r="P404" s="217"/>
      <c r="Q404" s="217"/>
      <c r="R404" s="217"/>
      <c r="S404" s="217"/>
      <c r="T404" s="21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12" t="s">
        <v>176</v>
      </c>
      <c r="AU404" s="212" t="s">
        <v>85</v>
      </c>
      <c r="AV404" s="14" t="s">
        <v>86</v>
      </c>
      <c r="AW404" s="14" t="s">
        <v>33</v>
      </c>
      <c r="AX404" s="14" t="s">
        <v>77</v>
      </c>
      <c r="AY404" s="212" t="s">
        <v>167</v>
      </c>
    </row>
    <row r="405" s="15" customFormat="1">
      <c r="A405" s="15"/>
      <c r="B405" s="219"/>
      <c r="C405" s="15"/>
      <c r="D405" s="203" t="s">
        <v>176</v>
      </c>
      <c r="E405" s="220" t="s">
        <v>1</v>
      </c>
      <c r="F405" s="221" t="s">
        <v>248</v>
      </c>
      <c r="G405" s="15"/>
      <c r="H405" s="222">
        <v>13.363</v>
      </c>
      <c r="I405" s="223"/>
      <c r="J405" s="15"/>
      <c r="K405" s="15"/>
      <c r="L405" s="219"/>
      <c r="M405" s="224"/>
      <c r="N405" s="225"/>
      <c r="O405" s="225"/>
      <c r="P405" s="225"/>
      <c r="Q405" s="225"/>
      <c r="R405" s="225"/>
      <c r="S405" s="225"/>
      <c r="T405" s="226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20" t="s">
        <v>176</v>
      </c>
      <c r="AU405" s="220" t="s">
        <v>85</v>
      </c>
      <c r="AV405" s="15" t="s">
        <v>174</v>
      </c>
      <c r="AW405" s="15" t="s">
        <v>33</v>
      </c>
      <c r="AX405" s="15" t="s">
        <v>8</v>
      </c>
      <c r="AY405" s="220" t="s">
        <v>167</v>
      </c>
    </row>
    <row r="406" s="2" customFormat="1" ht="24" customHeight="1">
      <c r="A406" s="37"/>
      <c r="B406" s="188"/>
      <c r="C406" s="189" t="s">
        <v>732</v>
      </c>
      <c r="D406" s="189" t="s">
        <v>169</v>
      </c>
      <c r="E406" s="190" t="s">
        <v>733</v>
      </c>
      <c r="F406" s="191" t="s">
        <v>734</v>
      </c>
      <c r="G406" s="192" t="s">
        <v>172</v>
      </c>
      <c r="H406" s="193">
        <v>13.363</v>
      </c>
      <c r="I406" s="194"/>
      <c r="J406" s="195">
        <f>ROUND(I406*H406,0)</f>
        <v>0</v>
      </c>
      <c r="K406" s="191" t="s">
        <v>173</v>
      </c>
      <c r="L406" s="38"/>
      <c r="M406" s="196" t="s">
        <v>1</v>
      </c>
      <c r="N406" s="197" t="s">
        <v>42</v>
      </c>
      <c r="O406" s="76"/>
      <c r="P406" s="198">
        <f>O406*H406</f>
        <v>0</v>
      </c>
      <c r="Q406" s="198">
        <v>0.00012305000000000001</v>
      </c>
      <c r="R406" s="198">
        <f>Q406*H406</f>
        <v>0.00164431715</v>
      </c>
      <c r="S406" s="198">
        <v>0</v>
      </c>
      <c r="T406" s="199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00" t="s">
        <v>252</v>
      </c>
      <c r="AT406" s="200" t="s">
        <v>169</v>
      </c>
      <c r="AU406" s="200" t="s">
        <v>85</v>
      </c>
      <c r="AY406" s="18" t="s">
        <v>167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18" t="s">
        <v>8</v>
      </c>
      <c r="BK406" s="201">
        <f>ROUND(I406*H406,0)</f>
        <v>0</v>
      </c>
      <c r="BL406" s="18" t="s">
        <v>252</v>
      </c>
      <c r="BM406" s="200" t="s">
        <v>735</v>
      </c>
    </row>
    <row r="407" s="13" customFormat="1">
      <c r="A407" s="13"/>
      <c r="B407" s="202"/>
      <c r="C407" s="13"/>
      <c r="D407" s="203" t="s">
        <v>176</v>
      </c>
      <c r="E407" s="204" t="s">
        <v>1</v>
      </c>
      <c r="F407" s="205" t="s">
        <v>729</v>
      </c>
      <c r="G407" s="13"/>
      <c r="H407" s="206">
        <v>1.2250000000000001</v>
      </c>
      <c r="I407" s="207"/>
      <c r="J407" s="13"/>
      <c r="K407" s="13"/>
      <c r="L407" s="202"/>
      <c r="M407" s="208"/>
      <c r="N407" s="209"/>
      <c r="O407" s="209"/>
      <c r="P407" s="209"/>
      <c r="Q407" s="209"/>
      <c r="R407" s="209"/>
      <c r="S407" s="209"/>
      <c r="T407" s="21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04" t="s">
        <v>176</v>
      </c>
      <c r="AU407" s="204" t="s">
        <v>85</v>
      </c>
      <c r="AV407" s="13" t="s">
        <v>85</v>
      </c>
      <c r="AW407" s="13" t="s">
        <v>33</v>
      </c>
      <c r="AX407" s="13" t="s">
        <v>77</v>
      </c>
      <c r="AY407" s="204" t="s">
        <v>167</v>
      </c>
    </row>
    <row r="408" s="14" customFormat="1">
      <c r="A408" s="14"/>
      <c r="B408" s="211"/>
      <c r="C408" s="14"/>
      <c r="D408" s="203" t="s">
        <v>176</v>
      </c>
      <c r="E408" s="212" t="s">
        <v>1</v>
      </c>
      <c r="F408" s="213" t="s">
        <v>730</v>
      </c>
      <c r="G408" s="14"/>
      <c r="H408" s="214">
        <v>1.2250000000000001</v>
      </c>
      <c r="I408" s="215"/>
      <c r="J408" s="14"/>
      <c r="K408" s="14"/>
      <c r="L408" s="211"/>
      <c r="M408" s="216"/>
      <c r="N408" s="217"/>
      <c r="O408" s="217"/>
      <c r="P408" s="217"/>
      <c r="Q408" s="217"/>
      <c r="R408" s="217"/>
      <c r="S408" s="217"/>
      <c r="T408" s="21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12" t="s">
        <v>176</v>
      </c>
      <c r="AU408" s="212" t="s">
        <v>85</v>
      </c>
      <c r="AV408" s="14" t="s">
        <v>86</v>
      </c>
      <c r="AW408" s="14" t="s">
        <v>33</v>
      </c>
      <c r="AX408" s="14" t="s">
        <v>77</v>
      </c>
      <c r="AY408" s="212" t="s">
        <v>167</v>
      </c>
    </row>
    <row r="409" s="13" customFormat="1">
      <c r="A409" s="13"/>
      <c r="B409" s="202"/>
      <c r="C409" s="13"/>
      <c r="D409" s="203" t="s">
        <v>176</v>
      </c>
      <c r="E409" s="204" t="s">
        <v>1</v>
      </c>
      <c r="F409" s="205" t="s">
        <v>731</v>
      </c>
      <c r="G409" s="13"/>
      <c r="H409" s="206">
        <v>12.138</v>
      </c>
      <c r="I409" s="207"/>
      <c r="J409" s="13"/>
      <c r="K409" s="13"/>
      <c r="L409" s="202"/>
      <c r="M409" s="208"/>
      <c r="N409" s="209"/>
      <c r="O409" s="209"/>
      <c r="P409" s="209"/>
      <c r="Q409" s="209"/>
      <c r="R409" s="209"/>
      <c r="S409" s="209"/>
      <c r="T409" s="21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4" t="s">
        <v>176</v>
      </c>
      <c r="AU409" s="204" t="s">
        <v>85</v>
      </c>
      <c r="AV409" s="13" t="s">
        <v>85</v>
      </c>
      <c r="AW409" s="13" t="s">
        <v>33</v>
      </c>
      <c r="AX409" s="13" t="s">
        <v>77</v>
      </c>
      <c r="AY409" s="204" t="s">
        <v>167</v>
      </c>
    </row>
    <row r="410" s="14" customFormat="1">
      <c r="A410" s="14"/>
      <c r="B410" s="211"/>
      <c r="C410" s="14"/>
      <c r="D410" s="203" t="s">
        <v>176</v>
      </c>
      <c r="E410" s="212" t="s">
        <v>1</v>
      </c>
      <c r="F410" s="213" t="s">
        <v>179</v>
      </c>
      <c r="G410" s="14"/>
      <c r="H410" s="214">
        <v>12.138</v>
      </c>
      <c r="I410" s="215"/>
      <c r="J410" s="14"/>
      <c r="K410" s="14"/>
      <c r="L410" s="211"/>
      <c r="M410" s="216"/>
      <c r="N410" s="217"/>
      <c r="O410" s="217"/>
      <c r="P410" s="217"/>
      <c r="Q410" s="217"/>
      <c r="R410" s="217"/>
      <c r="S410" s="217"/>
      <c r="T410" s="21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12" t="s">
        <v>176</v>
      </c>
      <c r="AU410" s="212" t="s">
        <v>85</v>
      </c>
      <c r="AV410" s="14" t="s">
        <v>86</v>
      </c>
      <c r="AW410" s="14" t="s">
        <v>33</v>
      </c>
      <c r="AX410" s="14" t="s">
        <v>77</v>
      </c>
      <c r="AY410" s="212" t="s">
        <v>167</v>
      </c>
    </row>
    <row r="411" s="15" customFormat="1">
      <c r="A411" s="15"/>
      <c r="B411" s="219"/>
      <c r="C411" s="15"/>
      <c r="D411" s="203" t="s">
        <v>176</v>
      </c>
      <c r="E411" s="220" t="s">
        <v>1</v>
      </c>
      <c r="F411" s="221" t="s">
        <v>248</v>
      </c>
      <c r="G411" s="15"/>
      <c r="H411" s="222">
        <v>13.363</v>
      </c>
      <c r="I411" s="223"/>
      <c r="J411" s="15"/>
      <c r="K411" s="15"/>
      <c r="L411" s="219"/>
      <c r="M411" s="224"/>
      <c r="N411" s="225"/>
      <c r="O411" s="225"/>
      <c r="P411" s="225"/>
      <c r="Q411" s="225"/>
      <c r="R411" s="225"/>
      <c r="S411" s="225"/>
      <c r="T411" s="226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20" t="s">
        <v>176</v>
      </c>
      <c r="AU411" s="220" t="s">
        <v>85</v>
      </c>
      <c r="AV411" s="15" t="s">
        <v>174</v>
      </c>
      <c r="AW411" s="15" t="s">
        <v>33</v>
      </c>
      <c r="AX411" s="15" t="s">
        <v>8</v>
      </c>
      <c r="AY411" s="220" t="s">
        <v>167</v>
      </c>
    </row>
    <row r="412" s="2" customFormat="1" ht="24" customHeight="1">
      <c r="A412" s="37"/>
      <c r="B412" s="188"/>
      <c r="C412" s="189" t="s">
        <v>736</v>
      </c>
      <c r="D412" s="189" t="s">
        <v>169</v>
      </c>
      <c r="E412" s="190" t="s">
        <v>737</v>
      </c>
      <c r="F412" s="191" t="s">
        <v>738</v>
      </c>
      <c r="G412" s="192" t="s">
        <v>172</v>
      </c>
      <c r="H412" s="193">
        <v>13.363</v>
      </c>
      <c r="I412" s="194"/>
      <c r="J412" s="195">
        <f>ROUND(I412*H412,0)</f>
        <v>0</v>
      </c>
      <c r="K412" s="191" t="s">
        <v>173</v>
      </c>
      <c r="L412" s="38"/>
      <c r="M412" s="196" t="s">
        <v>1</v>
      </c>
      <c r="N412" s="197" t="s">
        <v>42</v>
      </c>
      <c r="O412" s="76"/>
      <c r="P412" s="198">
        <f>O412*H412</f>
        <v>0</v>
      </c>
      <c r="Q412" s="198">
        <v>0.00012305000000000001</v>
      </c>
      <c r="R412" s="198">
        <f>Q412*H412</f>
        <v>0.00164431715</v>
      </c>
      <c r="S412" s="198">
        <v>0</v>
      </c>
      <c r="T412" s="199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00" t="s">
        <v>252</v>
      </c>
      <c r="AT412" s="200" t="s">
        <v>169</v>
      </c>
      <c r="AU412" s="200" t="s">
        <v>85</v>
      </c>
      <c r="AY412" s="18" t="s">
        <v>167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8" t="s">
        <v>8</v>
      </c>
      <c r="BK412" s="201">
        <f>ROUND(I412*H412,0)</f>
        <v>0</v>
      </c>
      <c r="BL412" s="18" t="s">
        <v>252</v>
      </c>
      <c r="BM412" s="200" t="s">
        <v>739</v>
      </c>
    </row>
    <row r="413" s="13" customFormat="1">
      <c r="A413" s="13"/>
      <c r="B413" s="202"/>
      <c r="C413" s="13"/>
      <c r="D413" s="203" t="s">
        <v>176</v>
      </c>
      <c r="E413" s="204" t="s">
        <v>1</v>
      </c>
      <c r="F413" s="205" t="s">
        <v>729</v>
      </c>
      <c r="G413" s="13"/>
      <c r="H413" s="206">
        <v>1.2250000000000001</v>
      </c>
      <c r="I413" s="207"/>
      <c r="J413" s="13"/>
      <c r="K413" s="13"/>
      <c r="L413" s="202"/>
      <c r="M413" s="208"/>
      <c r="N413" s="209"/>
      <c r="O413" s="209"/>
      <c r="P413" s="209"/>
      <c r="Q413" s="209"/>
      <c r="R413" s="209"/>
      <c r="S413" s="209"/>
      <c r="T413" s="21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4" t="s">
        <v>176</v>
      </c>
      <c r="AU413" s="204" t="s">
        <v>85</v>
      </c>
      <c r="AV413" s="13" t="s">
        <v>85</v>
      </c>
      <c r="AW413" s="13" t="s">
        <v>33</v>
      </c>
      <c r="AX413" s="13" t="s">
        <v>77</v>
      </c>
      <c r="AY413" s="204" t="s">
        <v>167</v>
      </c>
    </row>
    <row r="414" s="14" customFormat="1">
      <c r="A414" s="14"/>
      <c r="B414" s="211"/>
      <c r="C414" s="14"/>
      <c r="D414" s="203" t="s">
        <v>176</v>
      </c>
      <c r="E414" s="212" t="s">
        <v>1</v>
      </c>
      <c r="F414" s="213" t="s">
        <v>730</v>
      </c>
      <c r="G414" s="14"/>
      <c r="H414" s="214">
        <v>1.2250000000000001</v>
      </c>
      <c r="I414" s="215"/>
      <c r="J414" s="14"/>
      <c r="K414" s="14"/>
      <c r="L414" s="211"/>
      <c r="M414" s="216"/>
      <c r="N414" s="217"/>
      <c r="O414" s="217"/>
      <c r="P414" s="217"/>
      <c r="Q414" s="217"/>
      <c r="R414" s="217"/>
      <c r="S414" s="217"/>
      <c r="T414" s="21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12" t="s">
        <v>176</v>
      </c>
      <c r="AU414" s="212" t="s">
        <v>85</v>
      </c>
      <c r="AV414" s="14" t="s">
        <v>86</v>
      </c>
      <c r="AW414" s="14" t="s">
        <v>33</v>
      </c>
      <c r="AX414" s="14" t="s">
        <v>77</v>
      </c>
      <c r="AY414" s="212" t="s">
        <v>167</v>
      </c>
    </row>
    <row r="415" s="13" customFormat="1">
      <c r="A415" s="13"/>
      <c r="B415" s="202"/>
      <c r="C415" s="13"/>
      <c r="D415" s="203" t="s">
        <v>176</v>
      </c>
      <c r="E415" s="204" t="s">
        <v>1</v>
      </c>
      <c r="F415" s="205" t="s">
        <v>731</v>
      </c>
      <c r="G415" s="13"/>
      <c r="H415" s="206">
        <v>12.138</v>
      </c>
      <c r="I415" s="207"/>
      <c r="J415" s="13"/>
      <c r="K415" s="13"/>
      <c r="L415" s="202"/>
      <c r="M415" s="208"/>
      <c r="N415" s="209"/>
      <c r="O415" s="209"/>
      <c r="P415" s="209"/>
      <c r="Q415" s="209"/>
      <c r="R415" s="209"/>
      <c r="S415" s="209"/>
      <c r="T415" s="21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04" t="s">
        <v>176</v>
      </c>
      <c r="AU415" s="204" t="s">
        <v>85</v>
      </c>
      <c r="AV415" s="13" t="s">
        <v>85</v>
      </c>
      <c r="AW415" s="13" t="s">
        <v>33</v>
      </c>
      <c r="AX415" s="13" t="s">
        <v>77</v>
      </c>
      <c r="AY415" s="204" t="s">
        <v>167</v>
      </c>
    </row>
    <row r="416" s="14" customFormat="1">
      <c r="A416" s="14"/>
      <c r="B416" s="211"/>
      <c r="C416" s="14"/>
      <c r="D416" s="203" t="s">
        <v>176</v>
      </c>
      <c r="E416" s="212" t="s">
        <v>1</v>
      </c>
      <c r="F416" s="213" t="s">
        <v>179</v>
      </c>
      <c r="G416" s="14"/>
      <c r="H416" s="214">
        <v>12.138</v>
      </c>
      <c r="I416" s="215"/>
      <c r="J416" s="14"/>
      <c r="K416" s="14"/>
      <c r="L416" s="211"/>
      <c r="M416" s="216"/>
      <c r="N416" s="217"/>
      <c r="O416" s="217"/>
      <c r="P416" s="217"/>
      <c r="Q416" s="217"/>
      <c r="R416" s="217"/>
      <c r="S416" s="217"/>
      <c r="T416" s="21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12" t="s">
        <v>176</v>
      </c>
      <c r="AU416" s="212" t="s">
        <v>85</v>
      </c>
      <c r="AV416" s="14" t="s">
        <v>86</v>
      </c>
      <c r="AW416" s="14" t="s">
        <v>33</v>
      </c>
      <c r="AX416" s="14" t="s">
        <v>77</v>
      </c>
      <c r="AY416" s="212" t="s">
        <v>167</v>
      </c>
    </row>
    <row r="417" s="15" customFormat="1">
      <c r="A417" s="15"/>
      <c r="B417" s="219"/>
      <c r="C417" s="15"/>
      <c r="D417" s="203" t="s">
        <v>176</v>
      </c>
      <c r="E417" s="220" t="s">
        <v>1</v>
      </c>
      <c r="F417" s="221" t="s">
        <v>248</v>
      </c>
      <c r="G417" s="15"/>
      <c r="H417" s="222">
        <v>13.363</v>
      </c>
      <c r="I417" s="223"/>
      <c r="J417" s="15"/>
      <c r="K417" s="15"/>
      <c r="L417" s="219"/>
      <c r="M417" s="224"/>
      <c r="N417" s="225"/>
      <c r="O417" s="225"/>
      <c r="P417" s="225"/>
      <c r="Q417" s="225"/>
      <c r="R417" s="225"/>
      <c r="S417" s="225"/>
      <c r="T417" s="22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20" t="s">
        <v>176</v>
      </c>
      <c r="AU417" s="220" t="s">
        <v>85</v>
      </c>
      <c r="AV417" s="15" t="s">
        <v>174</v>
      </c>
      <c r="AW417" s="15" t="s">
        <v>33</v>
      </c>
      <c r="AX417" s="15" t="s">
        <v>8</v>
      </c>
      <c r="AY417" s="220" t="s">
        <v>167</v>
      </c>
    </row>
    <row r="418" s="12" customFormat="1" ht="22.8" customHeight="1">
      <c r="A418" s="12"/>
      <c r="B418" s="175"/>
      <c r="C418" s="12"/>
      <c r="D418" s="176" t="s">
        <v>76</v>
      </c>
      <c r="E418" s="186" t="s">
        <v>740</v>
      </c>
      <c r="F418" s="186" t="s">
        <v>741</v>
      </c>
      <c r="G418" s="12"/>
      <c r="H418" s="12"/>
      <c r="I418" s="178"/>
      <c r="J418" s="187">
        <f>BK418</f>
        <v>0</v>
      </c>
      <c r="K418" s="12"/>
      <c r="L418" s="175"/>
      <c r="M418" s="180"/>
      <c r="N418" s="181"/>
      <c r="O418" s="181"/>
      <c r="P418" s="182">
        <f>SUM(P419:P431)</f>
        <v>0</v>
      </c>
      <c r="Q418" s="181"/>
      <c r="R418" s="182">
        <f>SUM(R419:R431)</f>
        <v>0.054476832000000003</v>
      </c>
      <c r="S418" s="181"/>
      <c r="T418" s="183">
        <f>SUM(T419:T431)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76" t="s">
        <v>85</v>
      </c>
      <c r="AT418" s="184" t="s">
        <v>76</v>
      </c>
      <c r="AU418" s="184" t="s">
        <v>8</v>
      </c>
      <c r="AY418" s="176" t="s">
        <v>167</v>
      </c>
      <c r="BK418" s="185">
        <f>SUM(BK419:BK431)</f>
        <v>0</v>
      </c>
    </row>
    <row r="419" s="2" customFormat="1" ht="24" customHeight="1">
      <c r="A419" s="37"/>
      <c r="B419" s="188"/>
      <c r="C419" s="189" t="s">
        <v>742</v>
      </c>
      <c r="D419" s="189" t="s">
        <v>169</v>
      </c>
      <c r="E419" s="190" t="s">
        <v>743</v>
      </c>
      <c r="F419" s="191" t="s">
        <v>744</v>
      </c>
      <c r="G419" s="192" t="s">
        <v>172</v>
      </c>
      <c r="H419" s="193">
        <v>97.650000000000006</v>
      </c>
      <c r="I419" s="194"/>
      <c r="J419" s="195">
        <f>ROUND(I419*H419,0)</f>
        <v>0</v>
      </c>
      <c r="K419" s="191" t="s">
        <v>173</v>
      </c>
      <c r="L419" s="38"/>
      <c r="M419" s="196" t="s">
        <v>1</v>
      </c>
      <c r="N419" s="197" t="s">
        <v>42</v>
      </c>
      <c r="O419" s="76"/>
      <c r="P419" s="198">
        <f>O419*H419</f>
        <v>0</v>
      </c>
      <c r="Q419" s="198">
        <v>0.00020120000000000001</v>
      </c>
      <c r="R419" s="198">
        <f>Q419*H419</f>
        <v>0.019647180000000004</v>
      </c>
      <c r="S419" s="198">
        <v>0</v>
      </c>
      <c r="T419" s="199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00" t="s">
        <v>252</v>
      </c>
      <c r="AT419" s="200" t="s">
        <v>169</v>
      </c>
      <c r="AU419" s="200" t="s">
        <v>85</v>
      </c>
      <c r="AY419" s="18" t="s">
        <v>167</v>
      </c>
      <c r="BE419" s="201">
        <f>IF(N419="základní",J419,0)</f>
        <v>0</v>
      </c>
      <c r="BF419" s="201">
        <f>IF(N419="snížená",J419,0)</f>
        <v>0</v>
      </c>
      <c r="BG419" s="201">
        <f>IF(N419="zákl. přenesená",J419,0)</f>
        <v>0</v>
      </c>
      <c r="BH419" s="201">
        <f>IF(N419="sníž. přenesená",J419,0)</f>
        <v>0</v>
      </c>
      <c r="BI419" s="201">
        <f>IF(N419="nulová",J419,0)</f>
        <v>0</v>
      </c>
      <c r="BJ419" s="18" t="s">
        <v>8</v>
      </c>
      <c r="BK419" s="201">
        <f>ROUND(I419*H419,0)</f>
        <v>0</v>
      </c>
      <c r="BL419" s="18" t="s">
        <v>252</v>
      </c>
      <c r="BM419" s="200" t="s">
        <v>745</v>
      </c>
    </row>
    <row r="420" s="13" customFormat="1">
      <c r="A420" s="13"/>
      <c r="B420" s="202"/>
      <c r="C420" s="13"/>
      <c r="D420" s="203" t="s">
        <v>176</v>
      </c>
      <c r="E420" s="204" t="s">
        <v>1</v>
      </c>
      <c r="F420" s="205" t="s">
        <v>746</v>
      </c>
      <c r="G420" s="13"/>
      <c r="H420" s="206">
        <v>31.850000000000001</v>
      </c>
      <c r="I420" s="207"/>
      <c r="J420" s="13"/>
      <c r="K420" s="13"/>
      <c r="L420" s="202"/>
      <c r="M420" s="208"/>
      <c r="N420" s="209"/>
      <c r="O420" s="209"/>
      <c r="P420" s="209"/>
      <c r="Q420" s="209"/>
      <c r="R420" s="209"/>
      <c r="S420" s="209"/>
      <c r="T420" s="21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04" t="s">
        <v>176</v>
      </c>
      <c r="AU420" s="204" t="s">
        <v>85</v>
      </c>
      <c r="AV420" s="13" t="s">
        <v>85</v>
      </c>
      <c r="AW420" s="13" t="s">
        <v>33</v>
      </c>
      <c r="AX420" s="13" t="s">
        <v>77</v>
      </c>
      <c r="AY420" s="204" t="s">
        <v>167</v>
      </c>
    </row>
    <row r="421" s="13" customFormat="1">
      <c r="A421" s="13"/>
      <c r="B421" s="202"/>
      <c r="C421" s="13"/>
      <c r="D421" s="203" t="s">
        <v>176</v>
      </c>
      <c r="E421" s="204" t="s">
        <v>1</v>
      </c>
      <c r="F421" s="205" t="s">
        <v>747</v>
      </c>
      <c r="G421" s="13"/>
      <c r="H421" s="206">
        <v>41.299999999999997</v>
      </c>
      <c r="I421" s="207"/>
      <c r="J421" s="13"/>
      <c r="K421" s="13"/>
      <c r="L421" s="202"/>
      <c r="M421" s="208"/>
      <c r="N421" s="209"/>
      <c r="O421" s="209"/>
      <c r="P421" s="209"/>
      <c r="Q421" s="209"/>
      <c r="R421" s="209"/>
      <c r="S421" s="209"/>
      <c r="T421" s="21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04" t="s">
        <v>176</v>
      </c>
      <c r="AU421" s="204" t="s">
        <v>85</v>
      </c>
      <c r="AV421" s="13" t="s">
        <v>85</v>
      </c>
      <c r="AW421" s="13" t="s">
        <v>33</v>
      </c>
      <c r="AX421" s="13" t="s">
        <v>77</v>
      </c>
      <c r="AY421" s="204" t="s">
        <v>167</v>
      </c>
    </row>
    <row r="422" s="13" customFormat="1">
      <c r="A422" s="13"/>
      <c r="B422" s="202"/>
      <c r="C422" s="13"/>
      <c r="D422" s="203" t="s">
        <v>176</v>
      </c>
      <c r="E422" s="204" t="s">
        <v>1</v>
      </c>
      <c r="F422" s="205" t="s">
        <v>748</v>
      </c>
      <c r="G422" s="13"/>
      <c r="H422" s="206">
        <v>24.5</v>
      </c>
      <c r="I422" s="207"/>
      <c r="J422" s="13"/>
      <c r="K422" s="13"/>
      <c r="L422" s="202"/>
      <c r="M422" s="208"/>
      <c r="N422" s="209"/>
      <c r="O422" s="209"/>
      <c r="P422" s="209"/>
      <c r="Q422" s="209"/>
      <c r="R422" s="209"/>
      <c r="S422" s="209"/>
      <c r="T422" s="21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04" t="s">
        <v>176</v>
      </c>
      <c r="AU422" s="204" t="s">
        <v>85</v>
      </c>
      <c r="AV422" s="13" t="s">
        <v>85</v>
      </c>
      <c r="AW422" s="13" t="s">
        <v>33</v>
      </c>
      <c r="AX422" s="13" t="s">
        <v>77</v>
      </c>
      <c r="AY422" s="204" t="s">
        <v>167</v>
      </c>
    </row>
    <row r="423" s="14" customFormat="1">
      <c r="A423" s="14"/>
      <c r="B423" s="211"/>
      <c r="C423" s="14"/>
      <c r="D423" s="203" t="s">
        <v>176</v>
      </c>
      <c r="E423" s="212" t="s">
        <v>1</v>
      </c>
      <c r="F423" s="213" t="s">
        <v>749</v>
      </c>
      <c r="G423" s="14"/>
      <c r="H423" s="214">
        <v>97.650000000000006</v>
      </c>
      <c r="I423" s="215"/>
      <c r="J423" s="14"/>
      <c r="K423" s="14"/>
      <c r="L423" s="211"/>
      <c r="M423" s="216"/>
      <c r="N423" s="217"/>
      <c r="O423" s="217"/>
      <c r="P423" s="217"/>
      <c r="Q423" s="217"/>
      <c r="R423" s="217"/>
      <c r="S423" s="217"/>
      <c r="T423" s="21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12" t="s">
        <v>176</v>
      </c>
      <c r="AU423" s="212" t="s">
        <v>85</v>
      </c>
      <c r="AV423" s="14" t="s">
        <v>86</v>
      </c>
      <c r="AW423" s="14" t="s">
        <v>33</v>
      </c>
      <c r="AX423" s="14" t="s">
        <v>8</v>
      </c>
      <c r="AY423" s="212" t="s">
        <v>167</v>
      </c>
    </row>
    <row r="424" s="2" customFormat="1" ht="24" customHeight="1">
      <c r="A424" s="37"/>
      <c r="B424" s="188"/>
      <c r="C424" s="189" t="s">
        <v>750</v>
      </c>
      <c r="D424" s="189" t="s">
        <v>169</v>
      </c>
      <c r="E424" s="190" t="s">
        <v>751</v>
      </c>
      <c r="F424" s="191" t="s">
        <v>752</v>
      </c>
      <c r="G424" s="192" t="s">
        <v>172</v>
      </c>
      <c r="H424" s="193">
        <v>121.782</v>
      </c>
      <c r="I424" s="194"/>
      <c r="J424" s="195">
        <f>ROUND(I424*H424,0)</f>
        <v>0</v>
      </c>
      <c r="K424" s="191" t="s">
        <v>173</v>
      </c>
      <c r="L424" s="38"/>
      <c r="M424" s="196" t="s">
        <v>1</v>
      </c>
      <c r="N424" s="197" t="s">
        <v>42</v>
      </c>
      <c r="O424" s="76"/>
      <c r="P424" s="198">
        <f>O424*H424</f>
        <v>0</v>
      </c>
      <c r="Q424" s="198">
        <v>0.00028600000000000001</v>
      </c>
      <c r="R424" s="198">
        <f>Q424*H424</f>
        <v>0.034829652000000003</v>
      </c>
      <c r="S424" s="198">
        <v>0</v>
      </c>
      <c r="T424" s="199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00" t="s">
        <v>252</v>
      </c>
      <c r="AT424" s="200" t="s">
        <v>169</v>
      </c>
      <c r="AU424" s="200" t="s">
        <v>85</v>
      </c>
      <c r="AY424" s="18" t="s">
        <v>167</v>
      </c>
      <c r="BE424" s="201">
        <f>IF(N424="základní",J424,0)</f>
        <v>0</v>
      </c>
      <c r="BF424" s="201">
        <f>IF(N424="snížená",J424,0)</f>
        <v>0</v>
      </c>
      <c r="BG424" s="201">
        <f>IF(N424="zákl. přenesená",J424,0)</f>
        <v>0</v>
      </c>
      <c r="BH424" s="201">
        <f>IF(N424="sníž. přenesená",J424,0)</f>
        <v>0</v>
      </c>
      <c r="BI424" s="201">
        <f>IF(N424="nulová",J424,0)</f>
        <v>0</v>
      </c>
      <c r="BJ424" s="18" t="s">
        <v>8</v>
      </c>
      <c r="BK424" s="201">
        <f>ROUND(I424*H424,0)</f>
        <v>0</v>
      </c>
      <c r="BL424" s="18" t="s">
        <v>252</v>
      </c>
      <c r="BM424" s="200" t="s">
        <v>753</v>
      </c>
    </row>
    <row r="425" s="13" customFormat="1">
      <c r="A425" s="13"/>
      <c r="B425" s="202"/>
      <c r="C425" s="13"/>
      <c r="D425" s="203" t="s">
        <v>176</v>
      </c>
      <c r="E425" s="204" t="s">
        <v>1</v>
      </c>
      <c r="F425" s="205" t="s">
        <v>113</v>
      </c>
      <c r="G425" s="13"/>
      <c r="H425" s="206">
        <v>24.132000000000001</v>
      </c>
      <c r="I425" s="207"/>
      <c r="J425" s="13"/>
      <c r="K425" s="13"/>
      <c r="L425" s="202"/>
      <c r="M425" s="208"/>
      <c r="N425" s="209"/>
      <c r="O425" s="209"/>
      <c r="P425" s="209"/>
      <c r="Q425" s="209"/>
      <c r="R425" s="209"/>
      <c r="S425" s="209"/>
      <c r="T425" s="21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04" t="s">
        <v>176</v>
      </c>
      <c r="AU425" s="204" t="s">
        <v>85</v>
      </c>
      <c r="AV425" s="13" t="s">
        <v>85</v>
      </c>
      <c r="AW425" s="13" t="s">
        <v>33</v>
      </c>
      <c r="AX425" s="13" t="s">
        <v>77</v>
      </c>
      <c r="AY425" s="204" t="s">
        <v>167</v>
      </c>
    </row>
    <row r="426" s="14" customFormat="1">
      <c r="A426" s="14"/>
      <c r="B426" s="211"/>
      <c r="C426" s="14"/>
      <c r="D426" s="203" t="s">
        <v>176</v>
      </c>
      <c r="E426" s="212" t="s">
        <v>1</v>
      </c>
      <c r="F426" s="213" t="s">
        <v>754</v>
      </c>
      <c r="G426" s="14"/>
      <c r="H426" s="214">
        <v>24.132000000000001</v>
      </c>
      <c r="I426" s="215"/>
      <c r="J426" s="14"/>
      <c r="K426" s="14"/>
      <c r="L426" s="211"/>
      <c r="M426" s="216"/>
      <c r="N426" s="217"/>
      <c r="O426" s="217"/>
      <c r="P426" s="217"/>
      <c r="Q426" s="217"/>
      <c r="R426" s="217"/>
      <c r="S426" s="217"/>
      <c r="T426" s="218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12" t="s">
        <v>176</v>
      </c>
      <c r="AU426" s="212" t="s">
        <v>85</v>
      </c>
      <c r="AV426" s="14" t="s">
        <v>86</v>
      </c>
      <c r="AW426" s="14" t="s">
        <v>33</v>
      </c>
      <c r="AX426" s="14" t="s">
        <v>77</v>
      </c>
      <c r="AY426" s="212" t="s">
        <v>167</v>
      </c>
    </row>
    <row r="427" s="13" customFormat="1">
      <c r="A427" s="13"/>
      <c r="B427" s="202"/>
      <c r="C427" s="13"/>
      <c r="D427" s="203" t="s">
        <v>176</v>
      </c>
      <c r="E427" s="204" t="s">
        <v>1</v>
      </c>
      <c r="F427" s="205" t="s">
        <v>746</v>
      </c>
      <c r="G427" s="13"/>
      <c r="H427" s="206">
        <v>31.850000000000001</v>
      </c>
      <c r="I427" s="207"/>
      <c r="J427" s="13"/>
      <c r="K427" s="13"/>
      <c r="L427" s="202"/>
      <c r="M427" s="208"/>
      <c r="N427" s="209"/>
      <c r="O427" s="209"/>
      <c r="P427" s="209"/>
      <c r="Q427" s="209"/>
      <c r="R427" s="209"/>
      <c r="S427" s="209"/>
      <c r="T427" s="21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04" t="s">
        <v>176</v>
      </c>
      <c r="AU427" s="204" t="s">
        <v>85</v>
      </c>
      <c r="AV427" s="13" t="s">
        <v>85</v>
      </c>
      <c r="AW427" s="13" t="s">
        <v>33</v>
      </c>
      <c r="AX427" s="13" t="s">
        <v>77</v>
      </c>
      <c r="AY427" s="204" t="s">
        <v>167</v>
      </c>
    </row>
    <row r="428" s="13" customFormat="1">
      <c r="A428" s="13"/>
      <c r="B428" s="202"/>
      <c r="C428" s="13"/>
      <c r="D428" s="203" t="s">
        <v>176</v>
      </c>
      <c r="E428" s="204" t="s">
        <v>1</v>
      </c>
      <c r="F428" s="205" t="s">
        <v>747</v>
      </c>
      <c r="G428" s="13"/>
      <c r="H428" s="206">
        <v>41.299999999999997</v>
      </c>
      <c r="I428" s="207"/>
      <c r="J428" s="13"/>
      <c r="K428" s="13"/>
      <c r="L428" s="202"/>
      <c r="M428" s="208"/>
      <c r="N428" s="209"/>
      <c r="O428" s="209"/>
      <c r="P428" s="209"/>
      <c r="Q428" s="209"/>
      <c r="R428" s="209"/>
      <c r="S428" s="209"/>
      <c r="T428" s="21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04" t="s">
        <v>176</v>
      </c>
      <c r="AU428" s="204" t="s">
        <v>85</v>
      </c>
      <c r="AV428" s="13" t="s">
        <v>85</v>
      </c>
      <c r="AW428" s="13" t="s">
        <v>33</v>
      </c>
      <c r="AX428" s="13" t="s">
        <v>77</v>
      </c>
      <c r="AY428" s="204" t="s">
        <v>167</v>
      </c>
    </row>
    <row r="429" s="13" customFormat="1">
      <c r="A429" s="13"/>
      <c r="B429" s="202"/>
      <c r="C429" s="13"/>
      <c r="D429" s="203" t="s">
        <v>176</v>
      </c>
      <c r="E429" s="204" t="s">
        <v>1</v>
      </c>
      <c r="F429" s="205" t="s">
        <v>748</v>
      </c>
      <c r="G429" s="13"/>
      <c r="H429" s="206">
        <v>24.5</v>
      </c>
      <c r="I429" s="207"/>
      <c r="J429" s="13"/>
      <c r="K429" s="13"/>
      <c r="L429" s="202"/>
      <c r="M429" s="208"/>
      <c r="N429" s="209"/>
      <c r="O429" s="209"/>
      <c r="P429" s="209"/>
      <c r="Q429" s="209"/>
      <c r="R429" s="209"/>
      <c r="S429" s="209"/>
      <c r="T429" s="21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04" t="s">
        <v>176</v>
      </c>
      <c r="AU429" s="204" t="s">
        <v>85</v>
      </c>
      <c r="AV429" s="13" t="s">
        <v>85</v>
      </c>
      <c r="AW429" s="13" t="s">
        <v>33</v>
      </c>
      <c r="AX429" s="13" t="s">
        <v>77</v>
      </c>
      <c r="AY429" s="204" t="s">
        <v>167</v>
      </c>
    </row>
    <row r="430" s="14" customFormat="1">
      <c r="A430" s="14"/>
      <c r="B430" s="211"/>
      <c r="C430" s="14"/>
      <c r="D430" s="203" t="s">
        <v>176</v>
      </c>
      <c r="E430" s="212" t="s">
        <v>1</v>
      </c>
      <c r="F430" s="213" t="s">
        <v>749</v>
      </c>
      <c r="G430" s="14"/>
      <c r="H430" s="214">
        <v>97.650000000000006</v>
      </c>
      <c r="I430" s="215"/>
      <c r="J430" s="14"/>
      <c r="K430" s="14"/>
      <c r="L430" s="211"/>
      <c r="M430" s="216"/>
      <c r="N430" s="217"/>
      <c r="O430" s="217"/>
      <c r="P430" s="217"/>
      <c r="Q430" s="217"/>
      <c r="R430" s="217"/>
      <c r="S430" s="217"/>
      <c r="T430" s="21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12" t="s">
        <v>176</v>
      </c>
      <c r="AU430" s="212" t="s">
        <v>85</v>
      </c>
      <c r="AV430" s="14" t="s">
        <v>86</v>
      </c>
      <c r="AW430" s="14" t="s">
        <v>33</v>
      </c>
      <c r="AX430" s="14" t="s">
        <v>77</v>
      </c>
      <c r="AY430" s="212" t="s">
        <v>167</v>
      </c>
    </row>
    <row r="431" s="15" customFormat="1">
      <c r="A431" s="15"/>
      <c r="B431" s="219"/>
      <c r="C431" s="15"/>
      <c r="D431" s="203" t="s">
        <v>176</v>
      </c>
      <c r="E431" s="220" t="s">
        <v>1</v>
      </c>
      <c r="F431" s="221" t="s">
        <v>248</v>
      </c>
      <c r="G431" s="15"/>
      <c r="H431" s="222">
        <v>121.782</v>
      </c>
      <c r="I431" s="223"/>
      <c r="J431" s="15"/>
      <c r="K431" s="15"/>
      <c r="L431" s="219"/>
      <c r="M431" s="224"/>
      <c r="N431" s="225"/>
      <c r="O431" s="225"/>
      <c r="P431" s="225"/>
      <c r="Q431" s="225"/>
      <c r="R431" s="225"/>
      <c r="S431" s="225"/>
      <c r="T431" s="22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20" t="s">
        <v>176</v>
      </c>
      <c r="AU431" s="220" t="s">
        <v>85</v>
      </c>
      <c r="AV431" s="15" t="s">
        <v>174</v>
      </c>
      <c r="AW431" s="15" t="s">
        <v>33</v>
      </c>
      <c r="AX431" s="15" t="s">
        <v>8</v>
      </c>
      <c r="AY431" s="220" t="s">
        <v>167</v>
      </c>
    </row>
    <row r="432" s="12" customFormat="1" ht="25.92" customHeight="1">
      <c r="A432" s="12"/>
      <c r="B432" s="175"/>
      <c r="C432" s="12"/>
      <c r="D432" s="176" t="s">
        <v>76</v>
      </c>
      <c r="E432" s="177" t="s">
        <v>345</v>
      </c>
      <c r="F432" s="177" t="s">
        <v>755</v>
      </c>
      <c r="G432" s="12"/>
      <c r="H432" s="12"/>
      <c r="I432" s="178"/>
      <c r="J432" s="179">
        <f>BK432</f>
        <v>0</v>
      </c>
      <c r="K432" s="12"/>
      <c r="L432" s="175"/>
      <c r="M432" s="180"/>
      <c r="N432" s="181"/>
      <c r="O432" s="181"/>
      <c r="P432" s="182">
        <f>P433</f>
        <v>0</v>
      </c>
      <c r="Q432" s="181"/>
      <c r="R432" s="182">
        <f>R433</f>
        <v>0</v>
      </c>
      <c r="S432" s="181"/>
      <c r="T432" s="183">
        <f>T433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176" t="s">
        <v>86</v>
      </c>
      <c r="AT432" s="184" t="s">
        <v>76</v>
      </c>
      <c r="AU432" s="184" t="s">
        <v>77</v>
      </c>
      <c r="AY432" s="176" t="s">
        <v>167</v>
      </c>
      <c r="BK432" s="185">
        <f>BK433</f>
        <v>0</v>
      </c>
    </row>
    <row r="433" s="12" customFormat="1" ht="22.8" customHeight="1">
      <c r="A433" s="12"/>
      <c r="B433" s="175"/>
      <c r="C433" s="12"/>
      <c r="D433" s="176" t="s">
        <v>76</v>
      </c>
      <c r="E433" s="186" t="s">
        <v>756</v>
      </c>
      <c r="F433" s="186" t="s">
        <v>757</v>
      </c>
      <c r="G433" s="12"/>
      <c r="H433" s="12"/>
      <c r="I433" s="178"/>
      <c r="J433" s="187">
        <f>BK433</f>
        <v>0</v>
      </c>
      <c r="K433" s="12"/>
      <c r="L433" s="175"/>
      <c r="M433" s="180"/>
      <c r="N433" s="181"/>
      <c r="O433" s="181"/>
      <c r="P433" s="182">
        <f>P434</f>
        <v>0</v>
      </c>
      <c r="Q433" s="181"/>
      <c r="R433" s="182">
        <f>R434</f>
        <v>0</v>
      </c>
      <c r="S433" s="181"/>
      <c r="T433" s="183">
        <f>T434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176" t="s">
        <v>86</v>
      </c>
      <c r="AT433" s="184" t="s">
        <v>76</v>
      </c>
      <c r="AU433" s="184" t="s">
        <v>8</v>
      </c>
      <c r="AY433" s="176" t="s">
        <v>167</v>
      </c>
      <c r="BK433" s="185">
        <f>BK434</f>
        <v>0</v>
      </c>
    </row>
    <row r="434" s="2" customFormat="1" ht="16.5" customHeight="1">
      <c r="A434" s="37"/>
      <c r="B434" s="188"/>
      <c r="C434" s="227" t="s">
        <v>758</v>
      </c>
      <c r="D434" s="227" t="s">
        <v>345</v>
      </c>
      <c r="E434" s="228" t="s">
        <v>759</v>
      </c>
      <c r="F434" s="229" t="s">
        <v>760</v>
      </c>
      <c r="G434" s="230" t="s">
        <v>409</v>
      </c>
      <c r="H434" s="231">
        <v>1</v>
      </c>
      <c r="I434" s="232"/>
      <c r="J434" s="233">
        <f>ROUND(I434*H434,0)</f>
        <v>0</v>
      </c>
      <c r="K434" s="229" t="s">
        <v>1</v>
      </c>
      <c r="L434" s="234"/>
      <c r="M434" s="237" t="s">
        <v>1</v>
      </c>
      <c r="N434" s="238" t="s">
        <v>42</v>
      </c>
      <c r="O434" s="239"/>
      <c r="P434" s="240">
        <f>O434*H434</f>
        <v>0</v>
      </c>
      <c r="Q434" s="240">
        <v>0</v>
      </c>
      <c r="R434" s="240">
        <f>Q434*H434</f>
        <v>0</v>
      </c>
      <c r="S434" s="240">
        <v>0</v>
      </c>
      <c r="T434" s="24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00" t="s">
        <v>761</v>
      </c>
      <c r="AT434" s="200" t="s">
        <v>345</v>
      </c>
      <c r="AU434" s="200" t="s">
        <v>85</v>
      </c>
      <c r="AY434" s="18" t="s">
        <v>167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18" t="s">
        <v>8</v>
      </c>
      <c r="BK434" s="201">
        <f>ROUND(I434*H434,0)</f>
        <v>0</v>
      </c>
      <c r="BL434" s="18" t="s">
        <v>489</v>
      </c>
      <c r="BM434" s="200" t="s">
        <v>762</v>
      </c>
    </row>
    <row r="435" s="2" customFormat="1" ht="6.96" customHeight="1">
      <c r="A435" s="37"/>
      <c r="B435" s="59"/>
      <c r="C435" s="60"/>
      <c r="D435" s="60"/>
      <c r="E435" s="60"/>
      <c r="F435" s="60"/>
      <c r="G435" s="60"/>
      <c r="H435" s="60"/>
      <c r="I435" s="148"/>
      <c r="J435" s="60"/>
      <c r="K435" s="60"/>
      <c r="L435" s="38"/>
      <c r="M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</row>
  </sheetData>
  <autoFilter ref="C137:K434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1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95</v>
      </c>
      <c r="I4" s="119"/>
      <c r="L4" s="21"/>
      <c r="M4" s="122" t="s">
        <v>11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17</v>
      </c>
      <c r="I6" s="119"/>
      <c r="L6" s="21"/>
    </row>
    <row r="7" s="1" customFormat="1" ht="16.5" customHeight="1">
      <c r="B7" s="21"/>
      <c r="E7" s="123" t="str">
        <f>'Rekapitulace stavby'!K6</f>
        <v>Vestavba učeben do půdního prostoru ZŠ Podharť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108</v>
      </c>
      <c r="E8" s="37"/>
      <c r="F8" s="37"/>
      <c r="G8" s="37"/>
      <c r="H8" s="37"/>
      <c r="I8" s="124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763</v>
      </c>
      <c r="F9" s="37"/>
      <c r="G9" s="37"/>
      <c r="H9" s="37"/>
      <c r="I9" s="124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4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125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125" t="s">
        <v>23</v>
      </c>
      <c r="J12" s="68" t="str">
        <f>'Rekapitulace stavby'!AN8</f>
        <v>23. 1. 2020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4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125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125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4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125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5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4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125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125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4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125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125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4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124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4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30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1" t="s">
        <v>37</v>
      </c>
      <c r="E30" s="37"/>
      <c r="F30" s="37"/>
      <c r="G30" s="37"/>
      <c r="H30" s="37"/>
      <c r="I30" s="124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0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13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3" t="s">
        <v>41</v>
      </c>
      <c r="E33" s="31" t="s">
        <v>42</v>
      </c>
      <c r="F33" s="134">
        <f>ROUND((SUM(BE126:BE154)),  0)</f>
        <v>0</v>
      </c>
      <c r="G33" s="37"/>
      <c r="H33" s="37"/>
      <c r="I33" s="135">
        <v>0.20999999999999999</v>
      </c>
      <c r="J33" s="134">
        <f>ROUND(((SUM(BE126:BE154))*I33),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34">
        <f>ROUND((SUM(BF126:BF154)),  0)</f>
        <v>0</v>
      </c>
      <c r="G34" s="37"/>
      <c r="H34" s="37"/>
      <c r="I34" s="135">
        <v>0.14999999999999999</v>
      </c>
      <c r="J34" s="134">
        <f>ROUND(((SUM(BF126:BF154))*I34),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34">
        <f>ROUND((SUM(BG126:BG154)),  0)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34">
        <f>ROUND((SUM(BH126:BH154)),  0)</f>
        <v>0</v>
      </c>
      <c r="G36" s="37"/>
      <c r="H36" s="37"/>
      <c r="I36" s="135">
        <v>0.14999999999999999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34">
        <f>ROUND((SUM(BI126:BI154)),  0)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4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6"/>
      <c r="D39" s="137" t="s">
        <v>47</v>
      </c>
      <c r="E39" s="80"/>
      <c r="F39" s="80"/>
      <c r="G39" s="138" t="s">
        <v>48</v>
      </c>
      <c r="H39" s="139" t="s">
        <v>49</v>
      </c>
      <c r="I39" s="140"/>
      <c r="J39" s="141">
        <f>SUM(J30:J37)</f>
        <v>0</v>
      </c>
      <c r="K39" s="142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4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143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4" t="s">
        <v>53</v>
      </c>
      <c r="G61" s="57" t="s">
        <v>52</v>
      </c>
      <c r="H61" s="40"/>
      <c r="I61" s="145"/>
      <c r="J61" s="14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147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4" t="s">
        <v>53</v>
      </c>
      <c r="G76" s="57" t="s">
        <v>52</v>
      </c>
      <c r="H76" s="40"/>
      <c r="I76" s="145"/>
      <c r="J76" s="14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8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9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125</v>
      </c>
      <c r="D82" s="37"/>
      <c r="E82" s="37"/>
      <c r="F82" s="37"/>
      <c r="G82" s="37"/>
      <c r="H82" s="37"/>
      <c r="I82" s="124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4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124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3" t="str">
        <f>E7</f>
        <v>Vestavba učeben do půdního prostoru ZŠ Podharť</v>
      </c>
      <c r="F85" s="31"/>
      <c r="G85" s="31"/>
      <c r="H85" s="31"/>
      <c r="I85" s="124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108</v>
      </c>
      <c r="D86" s="37"/>
      <c r="E86" s="37"/>
      <c r="F86" s="37"/>
      <c r="G86" s="37"/>
      <c r="H86" s="37"/>
      <c r="I86" s="124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3 - Vedlejší náklady</v>
      </c>
      <c r="F87" s="37"/>
      <c r="G87" s="37"/>
      <c r="H87" s="37"/>
      <c r="I87" s="124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4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nad Labem</v>
      </c>
      <c r="G89" s="37"/>
      <c r="H89" s="37"/>
      <c r="I89" s="125" t="s">
        <v>23</v>
      </c>
      <c r="J89" s="68" t="str">
        <f>IF(J12="","",J12)</f>
        <v>23. 1. 2020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4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3.05" customHeight="1">
      <c r="A91" s="37"/>
      <c r="B91" s="38"/>
      <c r="C91" s="31" t="s">
        <v>25</v>
      </c>
      <c r="D91" s="37"/>
      <c r="E91" s="37"/>
      <c r="F91" s="26" t="str">
        <f>E15</f>
        <v>Město Dvůr Králové n.L., nám. TGM 38</v>
      </c>
      <c r="G91" s="37"/>
      <c r="H91" s="37"/>
      <c r="I91" s="125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125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4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0" t="s">
        <v>126</v>
      </c>
      <c r="D94" s="136"/>
      <c r="E94" s="136"/>
      <c r="F94" s="136"/>
      <c r="G94" s="136"/>
      <c r="H94" s="136"/>
      <c r="I94" s="151"/>
      <c r="J94" s="152" t="s">
        <v>127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4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3" t="s">
        <v>128</v>
      </c>
      <c r="D96" s="37"/>
      <c r="E96" s="37"/>
      <c r="F96" s="37"/>
      <c r="G96" s="37"/>
      <c r="H96" s="37"/>
      <c r="I96" s="124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129</v>
      </c>
    </row>
    <row r="97" s="9" customFormat="1" ht="24.96" customHeight="1">
      <c r="A97" s="9"/>
      <c r="B97" s="154"/>
      <c r="C97" s="9"/>
      <c r="D97" s="155" t="s">
        <v>764</v>
      </c>
      <c r="E97" s="156"/>
      <c r="F97" s="156"/>
      <c r="G97" s="156"/>
      <c r="H97" s="156"/>
      <c r="I97" s="157"/>
      <c r="J97" s="158">
        <f>J127</f>
        <v>0</v>
      </c>
      <c r="K97" s="9"/>
      <c r="L97" s="15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765</v>
      </c>
      <c r="E98" s="161"/>
      <c r="F98" s="161"/>
      <c r="G98" s="161"/>
      <c r="H98" s="161"/>
      <c r="I98" s="162"/>
      <c r="J98" s="163">
        <f>J128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766</v>
      </c>
      <c r="E99" s="161"/>
      <c r="F99" s="161"/>
      <c r="G99" s="161"/>
      <c r="H99" s="161"/>
      <c r="I99" s="162"/>
      <c r="J99" s="163">
        <f>J131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767</v>
      </c>
      <c r="E100" s="161"/>
      <c r="F100" s="161"/>
      <c r="G100" s="161"/>
      <c r="H100" s="161"/>
      <c r="I100" s="162"/>
      <c r="J100" s="163">
        <f>J134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768</v>
      </c>
      <c r="E101" s="161"/>
      <c r="F101" s="161"/>
      <c r="G101" s="161"/>
      <c r="H101" s="161"/>
      <c r="I101" s="162"/>
      <c r="J101" s="163">
        <f>J137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9"/>
      <c r="C102" s="10"/>
      <c r="D102" s="160" t="s">
        <v>769</v>
      </c>
      <c r="E102" s="161"/>
      <c r="F102" s="161"/>
      <c r="G102" s="161"/>
      <c r="H102" s="161"/>
      <c r="I102" s="162"/>
      <c r="J102" s="163">
        <f>J140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9"/>
      <c r="C103" s="10"/>
      <c r="D103" s="160" t="s">
        <v>770</v>
      </c>
      <c r="E103" s="161"/>
      <c r="F103" s="161"/>
      <c r="G103" s="161"/>
      <c r="H103" s="161"/>
      <c r="I103" s="162"/>
      <c r="J103" s="163">
        <f>J143</f>
        <v>0</v>
      </c>
      <c r="K103" s="10"/>
      <c r="L103" s="15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9"/>
      <c r="C104" s="10"/>
      <c r="D104" s="160" t="s">
        <v>771</v>
      </c>
      <c r="E104" s="161"/>
      <c r="F104" s="161"/>
      <c r="G104" s="161"/>
      <c r="H104" s="161"/>
      <c r="I104" s="162"/>
      <c r="J104" s="163">
        <f>J146</f>
        <v>0</v>
      </c>
      <c r="K104" s="10"/>
      <c r="L104" s="15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9"/>
      <c r="C105" s="10"/>
      <c r="D105" s="160" t="s">
        <v>772</v>
      </c>
      <c r="E105" s="161"/>
      <c r="F105" s="161"/>
      <c r="G105" s="161"/>
      <c r="H105" s="161"/>
      <c r="I105" s="162"/>
      <c r="J105" s="163">
        <f>J149</f>
        <v>0</v>
      </c>
      <c r="K105" s="10"/>
      <c r="L105" s="15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9"/>
      <c r="C106" s="10"/>
      <c r="D106" s="160" t="s">
        <v>773</v>
      </c>
      <c r="E106" s="161"/>
      <c r="F106" s="161"/>
      <c r="G106" s="161"/>
      <c r="H106" s="161"/>
      <c r="I106" s="162"/>
      <c r="J106" s="163">
        <f>J152</f>
        <v>0</v>
      </c>
      <c r="K106" s="10"/>
      <c r="L106" s="15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124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148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149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152</v>
      </c>
      <c r="D113" s="37"/>
      <c r="E113" s="37"/>
      <c r="F113" s="37"/>
      <c r="G113" s="37"/>
      <c r="H113" s="37"/>
      <c r="I113" s="124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124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124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3" t="str">
        <f>E7</f>
        <v>Vestavba učeben do půdního prostoru ZŠ Podharť</v>
      </c>
      <c r="F116" s="31"/>
      <c r="G116" s="31"/>
      <c r="H116" s="31"/>
      <c r="I116" s="124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108</v>
      </c>
      <c r="D117" s="37"/>
      <c r="E117" s="37"/>
      <c r="F117" s="37"/>
      <c r="G117" s="37"/>
      <c r="H117" s="37"/>
      <c r="I117" s="124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3 - Vedlejší náklady</v>
      </c>
      <c r="F118" s="37"/>
      <c r="G118" s="37"/>
      <c r="H118" s="37"/>
      <c r="I118" s="124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124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Dvůr Králové nad Labem</v>
      </c>
      <c r="G120" s="37"/>
      <c r="H120" s="37"/>
      <c r="I120" s="125" t="s">
        <v>23</v>
      </c>
      <c r="J120" s="68" t="str">
        <f>IF(J12="","",J12)</f>
        <v>23. 1. 2020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124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3.05" customHeight="1">
      <c r="A122" s="37"/>
      <c r="B122" s="38"/>
      <c r="C122" s="31" t="s">
        <v>25</v>
      </c>
      <c r="D122" s="37"/>
      <c r="E122" s="37"/>
      <c r="F122" s="26" t="str">
        <f>E15</f>
        <v>Město Dvůr Králové n.L., nám. TGM 38</v>
      </c>
      <c r="G122" s="37"/>
      <c r="H122" s="37"/>
      <c r="I122" s="125" t="s">
        <v>31</v>
      </c>
      <c r="J122" s="35" t="str">
        <f>E21</f>
        <v>Projektis spol. s 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125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124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64"/>
      <c r="B125" s="165"/>
      <c r="C125" s="166" t="s">
        <v>153</v>
      </c>
      <c r="D125" s="167" t="s">
        <v>62</v>
      </c>
      <c r="E125" s="167" t="s">
        <v>58</v>
      </c>
      <c r="F125" s="167" t="s">
        <v>59</v>
      </c>
      <c r="G125" s="167" t="s">
        <v>154</v>
      </c>
      <c r="H125" s="167" t="s">
        <v>155</v>
      </c>
      <c r="I125" s="168" t="s">
        <v>156</v>
      </c>
      <c r="J125" s="167" t="s">
        <v>127</v>
      </c>
      <c r="K125" s="169" t="s">
        <v>157</v>
      </c>
      <c r="L125" s="170"/>
      <c r="M125" s="85" t="s">
        <v>1</v>
      </c>
      <c r="N125" s="86" t="s">
        <v>41</v>
      </c>
      <c r="O125" s="86" t="s">
        <v>158</v>
      </c>
      <c r="P125" s="86" t="s">
        <v>159</v>
      </c>
      <c r="Q125" s="86" t="s">
        <v>160</v>
      </c>
      <c r="R125" s="86" t="s">
        <v>161</v>
      </c>
      <c r="S125" s="86" t="s">
        <v>162</v>
      </c>
      <c r="T125" s="87" t="s">
        <v>163</v>
      </c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</row>
    <row r="126" s="2" customFormat="1" ht="22.8" customHeight="1">
      <c r="A126" s="37"/>
      <c r="B126" s="38"/>
      <c r="C126" s="92" t="s">
        <v>164</v>
      </c>
      <c r="D126" s="37"/>
      <c r="E126" s="37"/>
      <c r="F126" s="37"/>
      <c r="G126" s="37"/>
      <c r="H126" s="37"/>
      <c r="I126" s="124"/>
      <c r="J126" s="171">
        <f>BK126</f>
        <v>0</v>
      </c>
      <c r="K126" s="37"/>
      <c r="L126" s="38"/>
      <c r="M126" s="88"/>
      <c r="N126" s="72"/>
      <c r="O126" s="89"/>
      <c r="P126" s="172">
        <f>P127</f>
        <v>0</v>
      </c>
      <c r="Q126" s="89"/>
      <c r="R126" s="172">
        <f>R127</f>
        <v>0</v>
      </c>
      <c r="S126" s="89"/>
      <c r="T126" s="173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129</v>
      </c>
      <c r="BK126" s="174">
        <f>BK127</f>
        <v>0</v>
      </c>
    </row>
    <row r="127" s="12" customFormat="1" ht="25.92" customHeight="1">
      <c r="A127" s="12"/>
      <c r="B127" s="175"/>
      <c r="C127" s="12"/>
      <c r="D127" s="176" t="s">
        <v>76</v>
      </c>
      <c r="E127" s="177" t="s">
        <v>774</v>
      </c>
      <c r="F127" s="177" t="s">
        <v>775</v>
      </c>
      <c r="G127" s="12"/>
      <c r="H127" s="12"/>
      <c r="I127" s="178"/>
      <c r="J127" s="179">
        <f>BK127</f>
        <v>0</v>
      </c>
      <c r="K127" s="12"/>
      <c r="L127" s="175"/>
      <c r="M127" s="180"/>
      <c r="N127" s="181"/>
      <c r="O127" s="181"/>
      <c r="P127" s="182">
        <f>P128+P131+P134+P137+P140+P143+P146+P149+P152</f>
        <v>0</v>
      </c>
      <c r="Q127" s="181"/>
      <c r="R127" s="182">
        <f>R128+R131+R134+R137+R140+R143+R146+R149+R152</f>
        <v>0</v>
      </c>
      <c r="S127" s="181"/>
      <c r="T127" s="183">
        <f>T128+T131+T134+T137+T140+T143+T146+T149+T152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6" t="s">
        <v>195</v>
      </c>
      <c r="AT127" s="184" t="s">
        <v>76</v>
      </c>
      <c r="AU127" s="184" t="s">
        <v>77</v>
      </c>
      <c r="AY127" s="176" t="s">
        <v>167</v>
      </c>
      <c r="BK127" s="185">
        <f>BK128+BK131+BK134+BK137+BK140+BK143+BK146+BK149+BK152</f>
        <v>0</v>
      </c>
    </row>
    <row r="128" s="12" customFormat="1" ht="22.8" customHeight="1">
      <c r="A128" s="12"/>
      <c r="B128" s="175"/>
      <c r="C128" s="12"/>
      <c r="D128" s="176" t="s">
        <v>76</v>
      </c>
      <c r="E128" s="186" t="s">
        <v>776</v>
      </c>
      <c r="F128" s="186" t="s">
        <v>777</v>
      </c>
      <c r="G128" s="12"/>
      <c r="H128" s="12"/>
      <c r="I128" s="178"/>
      <c r="J128" s="187">
        <f>BK128</f>
        <v>0</v>
      </c>
      <c r="K128" s="12"/>
      <c r="L128" s="175"/>
      <c r="M128" s="180"/>
      <c r="N128" s="181"/>
      <c r="O128" s="181"/>
      <c r="P128" s="182">
        <f>SUM(P129:P130)</f>
        <v>0</v>
      </c>
      <c r="Q128" s="181"/>
      <c r="R128" s="182">
        <f>SUM(R129:R130)</f>
        <v>0</v>
      </c>
      <c r="S128" s="181"/>
      <c r="T128" s="18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6" t="s">
        <v>195</v>
      </c>
      <c r="AT128" s="184" t="s">
        <v>76</v>
      </c>
      <c r="AU128" s="184" t="s">
        <v>8</v>
      </c>
      <c r="AY128" s="176" t="s">
        <v>167</v>
      </c>
      <c r="BK128" s="185">
        <f>SUM(BK129:BK130)</f>
        <v>0</v>
      </c>
    </row>
    <row r="129" s="2" customFormat="1" ht="16.5" customHeight="1">
      <c r="A129" s="37"/>
      <c r="B129" s="188"/>
      <c r="C129" s="189" t="s">
        <v>8</v>
      </c>
      <c r="D129" s="189" t="s">
        <v>169</v>
      </c>
      <c r="E129" s="190" t="s">
        <v>778</v>
      </c>
      <c r="F129" s="191" t="s">
        <v>777</v>
      </c>
      <c r="G129" s="192" t="s">
        <v>409</v>
      </c>
      <c r="H129" s="193">
        <v>1</v>
      </c>
      <c r="I129" s="194"/>
      <c r="J129" s="195">
        <f>ROUND(I129*H129,0)</f>
        <v>0</v>
      </c>
      <c r="K129" s="191" t="s">
        <v>173</v>
      </c>
      <c r="L129" s="38"/>
      <c r="M129" s="196" t="s">
        <v>1</v>
      </c>
      <c r="N129" s="197" t="s">
        <v>42</v>
      </c>
      <c r="O129" s="76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0" t="s">
        <v>779</v>
      </c>
      <c r="AT129" s="200" t="s">
        <v>169</v>
      </c>
      <c r="AU129" s="200" t="s">
        <v>85</v>
      </c>
      <c r="AY129" s="18" t="s">
        <v>167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</v>
      </c>
      <c r="BK129" s="201">
        <f>ROUND(I129*H129,0)</f>
        <v>0</v>
      </c>
      <c r="BL129" s="18" t="s">
        <v>779</v>
      </c>
      <c r="BM129" s="200" t="s">
        <v>780</v>
      </c>
    </row>
    <row r="130" s="13" customFormat="1">
      <c r="A130" s="13"/>
      <c r="B130" s="202"/>
      <c r="C130" s="13"/>
      <c r="D130" s="203" t="s">
        <v>176</v>
      </c>
      <c r="E130" s="204" t="s">
        <v>1</v>
      </c>
      <c r="F130" s="205" t="s">
        <v>781</v>
      </c>
      <c r="G130" s="13"/>
      <c r="H130" s="206">
        <v>1</v>
      </c>
      <c r="I130" s="207"/>
      <c r="J130" s="13"/>
      <c r="K130" s="13"/>
      <c r="L130" s="202"/>
      <c r="M130" s="208"/>
      <c r="N130" s="209"/>
      <c r="O130" s="209"/>
      <c r="P130" s="209"/>
      <c r="Q130" s="209"/>
      <c r="R130" s="209"/>
      <c r="S130" s="209"/>
      <c r="T130" s="21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4" t="s">
        <v>176</v>
      </c>
      <c r="AU130" s="204" t="s">
        <v>85</v>
      </c>
      <c r="AV130" s="13" t="s">
        <v>85</v>
      </c>
      <c r="AW130" s="13" t="s">
        <v>33</v>
      </c>
      <c r="AX130" s="13" t="s">
        <v>8</v>
      </c>
      <c r="AY130" s="204" t="s">
        <v>167</v>
      </c>
    </row>
    <row r="131" s="12" customFormat="1" ht="22.8" customHeight="1">
      <c r="A131" s="12"/>
      <c r="B131" s="175"/>
      <c r="C131" s="12"/>
      <c r="D131" s="176" t="s">
        <v>76</v>
      </c>
      <c r="E131" s="186" t="s">
        <v>782</v>
      </c>
      <c r="F131" s="186" t="s">
        <v>783</v>
      </c>
      <c r="G131" s="12"/>
      <c r="H131" s="12"/>
      <c r="I131" s="178"/>
      <c r="J131" s="187">
        <f>BK131</f>
        <v>0</v>
      </c>
      <c r="K131" s="12"/>
      <c r="L131" s="175"/>
      <c r="M131" s="180"/>
      <c r="N131" s="181"/>
      <c r="O131" s="181"/>
      <c r="P131" s="182">
        <f>SUM(P132:P133)</f>
        <v>0</v>
      </c>
      <c r="Q131" s="181"/>
      <c r="R131" s="182">
        <f>SUM(R132:R133)</f>
        <v>0</v>
      </c>
      <c r="S131" s="181"/>
      <c r="T131" s="183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6" t="s">
        <v>195</v>
      </c>
      <c r="AT131" s="184" t="s">
        <v>76</v>
      </c>
      <c r="AU131" s="184" t="s">
        <v>8</v>
      </c>
      <c r="AY131" s="176" t="s">
        <v>167</v>
      </c>
      <c r="BK131" s="185">
        <f>SUM(BK132:BK133)</f>
        <v>0</v>
      </c>
    </row>
    <row r="132" s="2" customFormat="1" ht="16.5" customHeight="1">
      <c r="A132" s="37"/>
      <c r="B132" s="188"/>
      <c r="C132" s="189" t="s">
        <v>85</v>
      </c>
      <c r="D132" s="189" t="s">
        <v>169</v>
      </c>
      <c r="E132" s="190" t="s">
        <v>784</v>
      </c>
      <c r="F132" s="191" t="s">
        <v>783</v>
      </c>
      <c r="G132" s="192" t="s">
        <v>409</v>
      </c>
      <c r="H132" s="193">
        <v>1</v>
      </c>
      <c r="I132" s="194"/>
      <c r="J132" s="195">
        <f>ROUND(I132*H132,0)</f>
        <v>0</v>
      </c>
      <c r="K132" s="191" t="s">
        <v>173</v>
      </c>
      <c r="L132" s="38"/>
      <c r="M132" s="196" t="s">
        <v>1</v>
      </c>
      <c r="N132" s="197" t="s">
        <v>42</v>
      </c>
      <c r="O132" s="76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0" t="s">
        <v>779</v>
      </c>
      <c r="AT132" s="200" t="s">
        <v>169</v>
      </c>
      <c r="AU132" s="200" t="s">
        <v>85</v>
      </c>
      <c r="AY132" s="18" t="s">
        <v>167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</v>
      </c>
      <c r="BK132" s="201">
        <f>ROUND(I132*H132,0)</f>
        <v>0</v>
      </c>
      <c r="BL132" s="18" t="s">
        <v>779</v>
      </c>
      <c r="BM132" s="200" t="s">
        <v>785</v>
      </c>
    </row>
    <row r="133" s="13" customFormat="1">
      <c r="A133" s="13"/>
      <c r="B133" s="202"/>
      <c r="C133" s="13"/>
      <c r="D133" s="203" t="s">
        <v>176</v>
      </c>
      <c r="E133" s="204" t="s">
        <v>1</v>
      </c>
      <c r="F133" s="205" t="s">
        <v>786</v>
      </c>
      <c r="G133" s="13"/>
      <c r="H133" s="206">
        <v>1</v>
      </c>
      <c r="I133" s="207"/>
      <c r="J133" s="13"/>
      <c r="K133" s="13"/>
      <c r="L133" s="202"/>
      <c r="M133" s="208"/>
      <c r="N133" s="209"/>
      <c r="O133" s="209"/>
      <c r="P133" s="209"/>
      <c r="Q133" s="209"/>
      <c r="R133" s="209"/>
      <c r="S133" s="209"/>
      <c r="T133" s="21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4" t="s">
        <v>176</v>
      </c>
      <c r="AU133" s="204" t="s">
        <v>85</v>
      </c>
      <c r="AV133" s="13" t="s">
        <v>85</v>
      </c>
      <c r="AW133" s="13" t="s">
        <v>33</v>
      </c>
      <c r="AX133" s="13" t="s">
        <v>8</v>
      </c>
      <c r="AY133" s="204" t="s">
        <v>167</v>
      </c>
    </row>
    <row r="134" s="12" customFormat="1" ht="22.8" customHeight="1">
      <c r="A134" s="12"/>
      <c r="B134" s="175"/>
      <c r="C134" s="12"/>
      <c r="D134" s="176" t="s">
        <v>76</v>
      </c>
      <c r="E134" s="186" t="s">
        <v>787</v>
      </c>
      <c r="F134" s="186" t="s">
        <v>788</v>
      </c>
      <c r="G134" s="12"/>
      <c r="H134" s="12"/>
      <c r="I134" s="178"/>
      <c r="J134" s="187">
        <f>BK134</f>
        <v>0</v>
      </c>
      <c r="K134" s="12"/>
      <c r="L134" s="175"/>
      <c r="M134" s="180"/>
      <c r="N134" s="181"/>
      <c r="O134" s="181"/>
      <c r="P134" s="182">
        <f>SUM(P135:P136)</f>
        <v>0</v>
      </c>
      <c r="Q134" s="181"/>
      <c r="R134" s="182">
        <f>SUM(R135:R136)</f>
        <v>0</v>
      </c>
      <c r="S134" s="181"/>
      <c r="T134" s="183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6" t="s">
        <v>195</v>
      </c>
      <c r="AT134" s="184" t="s">
        <v>76</v>
      </c>
      <c r="AU134" s="184" t="s">
        <v>8</v>
      </c>
      <c r="AY134" s="176" t="s">
        <v>167</v>
      </c>
      <c r="BK134" s="185">
        <f>SUM(BK135:BK136)</f>
        <v>0</v>
      </c>
    </row>
    <row r="135" s="2" customFormat="1" ht="16.5" customHeight="1">
      <c r="A135" s="37"/>
      <c r="B135" s="188"/>
      <c r="C135" s="189" t="s">
        <v>86</v>
      </c>
      <c r="D135" s="189" t="s">
        <v>169</v>
      </c>
      <c r="E135" s="190" t="s">
        <v>789</v>
      </c>
      <c r="F135" s="191" t="s">
        <v>788</v>
      </c>
      <c r="G135" s="192" t="s">
        <v>409</v>
      </c>
      <c r="H135" s="193">
        <v>1</v>
      </c>
      <c r="I135" s="194"/>
      <c r="J135" s="195">
        <f>ROUND(I135*H135,0)</f>
        <v>0</v>
      </c>
      <c r="K135" s="191" t="s">
        <v>173</v>
      </c>
      <c r="L135" s="38"/>
      <c r="M135" s="196" t="s">
        <v>1</v>
      </c>
      <c r="N135" s="197" t="s">
        <v>42</v>
      </c>
      <c r="O135" s="76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0" t="s">
        <v>779</v>
      </c>
      <c r="AT135" s="200" t="s">
        <v>169</v>
      </c>
      <c r="AU135" s="200" t="s">
        <v>85</v>
      </c>
      <c r="AY135" s="18" t="s">
        <v>167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</v>
      </c>
      <c r="BK135" s="201">
        <f>ROUND(I135*H135,0)</f>
        <v>0</v>
      </c>
      <c r="BL135" s="18" t="s">
        <v>779</v>
      </c>
      <c r="BM135" s="200" t="s">
        <v>790</v>
      </c>
    </row>
    <row r="136" s="13" customFormat="1">
      <c r="A136" s="13"/>
      <c r="B136" s="202"/>
      <c r="C136" s="13"/>
      <c r="D136" s="203" t="s">
        <v>176</v>
      </c>
      <c r="E136" s="204" t="s">
        <v>1</v>
      </c>
      <c r="F136" s="205" t="s">
        <v>791</v>
      </c>
      <c r="G136" s="13"/>
      <c r="H136" s="206">
        <v>1</v>
      </c>
      <c r="I136" s="207"/>
      <c r="J136" s="13"/>
      <c r="K136" s="13"/>
      <c r="L136" s="202"/>
      <c r="M136" s="208"/>
      <c r="N136" s="209"/>
      <c r="O136" s="209"/>
      <c r="P136" s="209"/>
      <c r="Q136" s="209"/>
      <c r="R136" s="209"/>
      <c r="S136" s="209"/>
      <c r="T136" s="21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4" t="s">
        <v>176</v>
      </c>
      <c r="AU136" s="204" t="s">
        <v>85</v>
      </c>
      <c r="AV136" s="13" t="s">
        <v>85</v>
      </c>
      <c r="AW136" s="13" t="s">
        <v>33</v>
      </c>
      <c r="AX136" s="13" t="s">
        <v>8</v>
      </c>
      <c r="AY136" s="204" t="s">
        <v>167</v>
      </c>
    </row>
    <row r="137" s="12" customFormat="1" ht="22.8" customHeight="1">
      <c r="A137" s="12"/>
      <c r="B137" s="175"/>
      <c r="C137" s="12"/>
      <c r="D137" s="176" t="s">
        <v>76</v>
      </c>
      <c r="E137" s="186" t="s">
        <v>792</v>
      </c>
      <c r="F137" s="186" t="s">
        <v>793</v>
      </c>
      <c r="G137" s="12"/>
      <c r="H137" s="12"/>
      <c r="I137" s="178"/>
      <c r="J137" s="187">
        <f>BK137</f>
        <v>0</v>
      </c>
      <c r="K137" s="12"/>
      <c r="L137" s="175"/>
      <c r="M137" s="180"/>
      <c r="N137" s="181"/>
      <c r="O137" s="181"/>
      <c r="P137" s="182">
        <f>SUM(P138:P139)</f>
        <v>0</v>
      </c>
      <c r="Q137" s="181"/>
      <c r="R137" s="182">
        <f>SUM(R138:R139)</f>
        <v>0</v>
      </c>
      <c r="S137" s="181"/>
      <c r="T137" s="18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6" t="s">
        <v>195</v>
      </c>
      <c r="AT137" s="184" t="s">
        <v>76</v>
      </c>
      <c r="AU137" s="184" t="s">
        <v>8</v>
      </c>
      <c r="AY137" s="176" t="s">
        <v>167</v>
      </c>
      <c r="BK137" s="185">
        <f>SUM(BK138:BK139)</f>
        <v>0</v>
      </c>
    </row>
    <row r="138" s="2" customFormat="1" ht="16.5" customHeight="1">
      <c r="A138" s="37"/>
      <c r="B138" s="188"/>
      <c r="C138" s="189" t="s">
        <v>174</v>
      </c>
      <c r="D138" s="189" t="s">
        <v>169</v>
      </c>
      <c r="E138" s="190" t="s">
        <v>794</v>
      </c>
      <c r="F138" s="191" t="s">
        <v>793</v>
      </c>
      <c r="G138" s="192" t="s">
        <v>409</v>
      </c>
      <c r="H138" s="193">
        <v>1</v>
      </c>
      <c r="I138" s="194"/>
      <c r="J138" s="195">
        <f>ROUND(I138*H138,0)</f>
        <v>0</v>
      </c>
      <c r="K138" s="191" t="s">
        <v>173</v>
      </c>
      <c r="L138" s="38"/>
      <c r="M138" s="196" t="s">
        <v>1</v>
      </c>
      <c r="N138" s="197" t="s">
        <v>42</v>
      </c>
      <c r="O138" s="76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0" t="s">
        <v>779</v>
      </c>
      <c r="AT138" s="200" t="s">
        <v>169</v>
      </c>
      <c r="AU138" s="200" t="s">
        <v>85</v>
      </c>
      <c r="AY138" s="18" t="s">
        <v>167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</v>
      </c>
      <c r="BK138" s="201">
        <f>ROUND(I138*H138,0)</f>
        <v>0</v>
      </c>
      <c r="BL138" s="18" t="s">
        <v>779</v>
      </c>
      <c r="BM138" s="200" t="s">
        <v>795</v>
      </c>
    </row>
    <row r="139" s="13" customFormat="1">
      <c r="A139" s="13"/>
      <c r="B139" s="202"/>
      <c r="C139" s="13"/>
      <c r="D139" s="203" t="s">
        <v>176</v>
      </c>
      <c r="E139" s="204" t="s">
        <v>1</v>
      </c>
      <c r="F139" s="205" t="s">
        <v>796</v>
      </c>
      <c r="G139" s="13"/>
      <c r="H139" s="206">
        <v>1</v>
      </c>
      <c r="I139" s="207"/>
      <c r="J139" s="13"/>
      <c r="K139" s="13"/>
      <c r="L139" s="202"/>
      <c r="M139" s="208"/>
      <c r="N139" s="209"/>
      <c r="O139" s="209"/>
      <c r="P139" s="209"/>
      <c r="Q139" s="209"/>
      <c r="R139" s="209"/>
      <c r="S139" s="209"/>
      <c r="T139" s="21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4" t="s">
        <v>176</v>
      </c>
      <c r="AU139" s="204" t="s">
        <v>85</v>
      </c>
      <c r="AV139" s="13" t="s">
        <v>85</v>
      </c>
      <c r="AW139" s="13" t="s">
        <v>33</v>
      </c>
      <c r="AX139" s="13" t="s">
        <v>8</v>
      </c>
      <c r="AY139" s="204" t="s">
        <v>167</v>
      </c>
    </row>
    <row r="140" s="12" customFormat="1" ht="22.8" customHeight="1">
      <c r="A140" s="12"/>
      <c r="B140" s="175"/>
      <c r="C140" s="12"/>
      <c r="D140" s="176" t="s">
        <v>76</v>
      </c>
      <c r="E140" s="186" t="s">
        <v>797</v>
      </c>
      <c r="F140" s="186" t="s">
        <v>798</v>
      </c>
      <c r="G140" s="12"/>
      <c r="H140" s="12"/>
      <c r="I140" s="178"/>
      <c r="J140" s="187">
        <f>BK140</f>
        <v>0</v>
      </c>
      <c r="K140" s="12"/>
      <c r="L140" s="175"/>
      <c r="M140" s="180"/>
      <c r="N140" s="181"/>
      <c r="O140" s="181"/>
      <c r="P140" s="182">
        <f>SUM(P141:P142)</f>
        <v>0</v>
      </c>
      <c r="Q140" s="181"/>
      <c r="R140" s="182">
        <f>SUM(R141:R142)</f>
        <v>0</v>
      </c>
      <c r="S140" s="181"/>
      <c r="T140" s="18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6" t="s">
        <v>195</v>
      </c>
      <c r="AT140" s="184" t="s">
        <v>76</v>
      </c>
      <c r="AU140" s="184" t="s">
        <v>8</v>
      </c>
      <c r="AY140" s="176" t="s">
        <v>167</v>
      </c>
      <c r="BK140" s="185">
        <f>SUM(BK141:BK142)</f>
        <v>0</v>
      </c>
    </row>
    <row r="141" s="2" customFormat="1" ht="16.5" customHeight="1">
      <c r="A141" s="37"/>
      <c r="B141" s="188"/>
      <c r="C141" s="189" t="s">
        <v>195</v>
      </c>
      <c r="D141" s="189" t="s">
        <v>169</v>
      </c>
      <c r="E141" s="190" t="s">
        <v>799</v>
      </c>
      <c r="F141" s="191" t="s">
        <v>798</v>
      </c>
      <c r="G141" s="192" t="s">
        <v>409</v>
      </c>
      <c r="H141" s="193">
        <v>1</v>
      </c>
      <c r="I141" s="194"/>
      <c r="J141" s="195">
        <f>ROUND(I141*H141,0)</f>
        <v>0</v>
      </c>
      <c r="K141" s="191" t="s">
        <v>173</v>
      </c>
      <c r="L141" s="38"/>
      <c r="M141" s="196" t="s">
        <v>1</v>
      </c>
      <c r="N141" s="197" t="s">
        <v>42</v>
      </c>
      <c r="O141" s="76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0" t="s">
        <v>779</v>
      </c>
      <c r="AT141" s="200" t="s">
        <v>169</v>
      </c>
      <c r="AU141" s="200" t="s">
        <v>85</v>
      </c>
      <c r="AY141" s="18" t="s">
        <v>167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</v>
      </c>
      <c r="BK141" s="201">
        <f>ROUND(I141*H141,0)</f>
        <v>0</v>
      </c>
      <c r="BL141" s="18" t="s">
        <v>779</v>
      </c>
      <c r="BM141" s="200" t="s">
        <v>800</v>
      </c>
    </row>
    <row r="142" s="13" customFormat="1">
      <c r="A142" s="13"/>
      <c r="B142" s="202"/>
      <c r="C142" s="13"/>
      <c r="D142" s="203" t="s">
        <v>176</v>
      </c>
      <c r="E142" s="204" t="s">
        <v>1</v>
      </c>
      <c r="F142" s="205" t="s">
        <v>801</v>
      </c>
      <c r="G142" s="13"/>
      <c r="H142" s="206">
        <v>1</v>
      </c>
      <c r="I142" s="207"/>
      <c r="J142" s="13"/>
      <c r="K142" s="13"/>
      <c r="L142" s="202"/>
      <c r="M142" s="208"/>
      <c r="N142" s="209"/>
      <c r="O142" s="209"/>
      <c r="P142" s="209"/>
      <c r="Q142" s="209"/>
      <c r="R142" s="209"/>
      <c r="S142" s="209"/>
      <c r="T142" s="21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4" t="s">
        <v>176</v>
      </c>
      <c r="AU142" s="204" t="s">
        <v>85</v>
      </c>
      <c r="AV142" s="13" t="s">
        <v>85</v>
      </c>
      <c r="AW142" s="13" t="s">
        <v>33</v>
      </c>
      <c r="AX142" s="13" t="s">
        <v>8</v>
      </c>
      <c r="AY142" s="204" t="s">
        <v>167</v>
      </c>
    </row>
    <row r="143" s="12" customFormat="1" ht="22.8" customHeight="1">
      <c r="A143" s="12"/>
      <c r="B143" s="175"/>
      <c r="C143" s="12"/>
      <c r="D143" s="176" t="s">
        <v>76</v>
      </c>
      <c r="E143" s="186" t="s">
        <v>802</v>
      </c>
      <c r="F143" s="186" t="s">
        <v>803</v>
      </c>
      <c r="G143" s="12"/>
      <c r="H143" s="12"/>
      <c r="I143" s="178"/>
      <c r="J143" s="187">
        <f>BK143</f>
        <v>0</v>
      </c>
      <c r="K143" s="12"/>
      <c r="L143" s="175"/>
      <c r="M143" s="180"/>
      <c r="N143" s="181"/>
      <c r="O143" s="181"/>
      <c r="P143" s="182">
        <f>SUM(P144:P145)</f>
        <v>0</v>
      </c>
      <c r="Q143" s="181"/>
      <c r="R143" s="182">
        <f>SUM(R144:R145)</f>
        <v>0</v>
      </c>
      <c r="S143" s="181"/>
      <c r="T143" s="18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6" t="s">
        <v>195</v>
      </c>
      <c r="AT143" s="184" t="s">
        <v>76</v>
      </c>
      <c r="AU143" s="184" t="s">
        <v>8</v>
      </c>
      <c r="AY143" s="176" t="s">
        <v>167</v>
      </c>
      <c r="BK143" s="185">
        <f>SUM(BK144:BK145)</f>
        <v>0</v>
      </c>
    </row>
    <row r="144" s="2" customFormat="1" ht="16.5" customHeight="1">
      <c r="A144" s="37"/>
      <c r="B144" s="188"/>
      <c r="C144" s="189" t="s">
        <v>200</v>
      </c>
      <c r="D144" s="189" t="s">
        <v>169</v>
      </c>
      <c r="E144" s="190" t="s">
        <v>804</v>
      </c>
      <c r="F144" s="191" t="s">
        <v>803</v>
      </c>
      <c r="G144" s="192" t="s">
        <v>409</v>
      </c>
      <c r="H144" s="193">
        <v>1</v>
      </c>
      <c r="I144" s="194"/>
      <c r="J144" s="195">
        <f>ROUND(I144*H144,0)</f>
        <v>0</v>
      </c>
      <c r="K144" s="191" t="s">
        <v>173</v>
      </c>
      <c r="L144" s="38"/>
      <c r="M144" s="196" t="s">
        <v>1</v>
      </c>
      <c r="N144" s="197" t="s">
        <v>42</v>
      </c>
      <c r="O144" s="76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0" t="s">
        <v>779</v>
      </c>
      <c r="AT144" s="200" t="s">
        <v>169</v>
      </c>
      <c r="AU144" s="200" t="s">
        <v>85</v>
      </c>
      <c r="AY144" s="18" t="s">
        <v>167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</v>
      </c>
      <c r="BK144" s="201">
        <f>ROUND(I144*H144,0)</f>
        <v>0</v>
      </c>
      <c r="BL144" s="18" t="s">
        <v>779</v>
      </c>
      <c r="BM144" s="200" t="s">
        <v>805</v>
      </c>
    </row>
    <row r="145" s="13" customFormat="1">
      <c r="A145" s="13"/>
      <c r="B145" s="202"/>
      <c r="C145" s="13"/>
      <c r="D145" s="203" t="s">
        <v>176</v>
      </c>
      <c r="E145" s="204" t="s">
        <v>1</v>
      </c>
      <c r="F145" s="205" t="s">
        <v>806</v>
      </c>
      <c r="G145" s="13"/>
      <c r="H145" s="206">
        <v>1</v>
      </c>
      <c r="I145" s="207"/>
      <c r="J145" s="13"/>
      <c r="K145" s="13"/>
      <c r="L145" s="202"/>
      <c r="M145" s="208"/>
      <c r="N145" s="209"/>
      <c r="O145" s="209"/>
      <c r="P145" s="209"/>
      <c r="Q145" s="209"/>
      <c r="R145" s="209"/>
      <c r="S145" s="209"/>
      <c r="T145" s="21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4" t="s">
        <v>176</v>
      </c>
      <c r="AU145" s="204" t="s">
        <v>85</v>
      </c>
      <c r="AV145" s="13" t="s">
        <v>85</v>
      </c>
      <c r="AW145" s="13" t="s">
        <v>33</v>
      </c>
      <c r="AX145" s="13" t="s">
        <v>8</v>
      </c>
      <c r="AY145" s="204" t="s">
        <v>167</v>
      </c>
    </row>
    <row r="146" s="12" customFormat="1" ht="22.8" customHeight="1">
      <c r="A146" s="12"/>
      <c r="B146" s="175"/>
      <c r="C146" s="12"/>
      <c r="D146" s="176" t="s">
        <v>76</v>
      </c>
      <c r="E146" s="186" t="s">
        <v>807</v>
      </c>
      <c r="F146" s="186" t="s">
        <v>808</v>
      </c>
      <c r="G146" s="12"/>
      <c r="H146" s="12"/>
      <c r="I146" s="178"/>
      <c r="J146" s="187">
        <f>BK146</f>
        <v>0</v>
      </c>
      <c r="K146" s="12"/>
      <c r="L146" s="175"/>
      <c r="M146" s="180"/>
      <c r="N146" s="181"/>
      <c r="O146" s="181"/>
      <c r="P146" s="182">
        <f>SUM(P147:P148)</f>
        <v>0</v>
      </c>
      <c r="Q146" s="181"/>
      <c r="R146" s="182">
        <f>SUM(R147:R148)</f>
        <v>0</v>
      </c>
      <c r="S146" s="181"/>
      <c r="T146" s="18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6" t="s">
        <v>195</v>
      </c>
      <c r="AT146" s="184" t="s">
        <v>76</v>
      </c>
      <c r="AU146" s="184" t="s">
        <v>8</v>
      </c>
      <c r="AY146" s="176" t="s">
        <v>167</v>
      </c>
      <c r="BK146" s="185">
        <f>SUM(BK147:BK148)</f>
        <v>0</v>
      </c>
    </row>
    <row r="147" s="2" customFormat="1" ht="16.5" customHeight="1">
      <c r="A147" s="37"/>
      <c r="B147" s="188"/>
      <c r="C147" s="189" t="s">
        <v>206</v>
      </c>
      <c r="D147" s="189" t="s">
        <v>169</v>
      </c>
      <c r="E147" s="190" t="s">
        <v>809</v>
      </c>
      <c r="F147" s="191" t="s">
        <v>808</v>
      </c>
      <c r="G147" s="192" t="s">
        <v>409</v>
      </c>
      <c r="H147" s="193">
        <v>1</v>
      </c>
      <c r="I147" s="194"/>
      <c r="J147" s="195">
        <f>ROUND(I147*H147,0)</f>
        <v>0</v>
      </c>
      <c r="K147" s="191" t="s">
        <v>173</v>
      </c>
      <c r="L147" s="38"/>
      <c r="M147" s="196" t="s">
        <v>1</v>
      </c>
      <c r="N147" s="197" t="s">
        <v>42</v>
      </c>
      <c r="O147" s="76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0" t="s">
        <v>779</v>
      </c>
      <c r="AT147" s="200" t="s">
        <v>169</v>
      </c>
      <c r="AU147" s="200" t="s">
        <v>85</v>
      </c>
      <c r="AY147" s="18" t="s">
        <v>167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</v>
      </c>
      <c r="BK147" s="201">
        <f>ROUND(I147*H147,0)</f>
        <v>0</v>
      </c>
      <c r="BL147" s="18" t="s">
        <v>779</v>
      </c>
      <c r="BM147" s="200" t="s">
        <v>810</v>
      </c>
    </row>
    <row r="148" s="13" customFormat="1">
      <c r="A148" s="13"/>
      <c r="B148" s="202"/>
      <c r="C148" s="13"/>
      <c r="D148" s="203" t="s">
        <v>176</v>
      </c>
      <c r="E148" s="204" t="s">
        <v>1</v>
      </c>
      <c r="F148" s="205" t="s">
        <v>811</v>
      </c>
      <c r="G148" s="13"/>
      <c r="H148" s="206">
        <v>1</v>
      </c>
      <c r="I148" s="207"/>
      <c r="J148" s="13"/>
      <c r="K148" s="13"/>
      <c r="L148" s="202"/>
      <c r="M148" s="208"/>
      <c r="N148" s="209"/>
      <c r="O148" s="209"/>
      <c r="P148" s="209"/>
      <c r="Q148" s="209"/>
      <c r="R148" s="209"/>
      <c r="S148" s="209"/>
      <c r="T148" s="21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4" t="s">
        <v>176</v>
      </c>
      <c r="AU148" s="204" t="s">
        <v>85</v>
      </c>
      <c r="AV148" s="13" t="s">
        <v>85</v>
      </c>
      <c r="AW148" s="13" t="s">
        <v>33</v>
      </c>
      <c r="AX148" s="13" t="s">
        <v>8</v>
      </c>
      <c r="AY148" s="204" t="s">
        <v>167</v>
      </c>
    </row>
    <row r="149" s="12" customFormat="1" ht="22.8" customHeight="1">
      <c r="A149" s="12"/>
      <c r="B149" s="175"/>
      <c r="C149" s="12"/>
      <c r="D149" s="176" t="s">
        <v>76</v>
      </c>
      <c r="E149" s="186" t="s">
        <v>812</v>
      </c>
      <c r="F149" s="186" t="s">
        <v>813</v>
      </c>
      <c r="G149" s="12"/>
      <c r="H149" s="12"/>
      <c r="I149" s="178"/>
      <c r="J149" s="187">
        <f>BK149</f>
        <v>0</v>
      </c>
      <c r="K149" s="12"/>
      <c r="L149" s="175"/>
      <c r="M149" s="180"/>
      <c r="N149" s="181"/>
      <c r="O149" s="181"/>
      <c r="P149" s="182">
        <f>SUM(P150:P151)</f>
        <v>0</v>
      </c>
      <c r="Q149" s="181"/>
      <c r="R149" s="182">
        <f>SUM(R150:R151)</f>
        <v>0</v>
      </c>
      <c r="S149" s="181"/>
      <c r="T149" s="183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6" t="s">
        <v>195</v>
      </c>
      <c r="AT149" s="184" t="s">
        <v>76</v>
      </c>
      <c r="AU149" s="184" t="s">
        <v>8</v>
      </c>
      <c r="AY149" s="176" t="s">
        <v>167</v>
      </c>
      <c r="BK149" s="185">
        <f>SUM(BK150:BK151)</f>
        <v>0</v>
      </c>
    </row>
    <row r="150" s="2" customFormat="1" ht="16.5" customHeight="1">
      <c r="A150" s="37"/>
      <c r="B150" s="188"/>
      <c r="C150" s="189" t="s">
        <v>211</v>
      </c>
      <c r="D150" s="189" t="s">
        <v>169</v>
      </c>
      <c r="E150" s="190" t="s">
        <v>814</v>
      </c>
      <c r="F150" s="191" t="s">
        <v>815</v>
      </c>
      <c r="G150" s="192" t="s">
        <v>409</v>
      </c>
      <c r="H150" s="193">
        <v>1</v>
      </c>
      <c r="I150" s="194"/>
      <c r="J150" s="195">
        <f>ROUND(I150*H150,0)</f>
        <v>0</v>
      </c>
      <c r="K150" s="191" t="s">
        <v>173</v>
      </c>
      <c r="L150" s="38"/>
      <c r="M150" s="196" t="s">
        <v>1</v>
      </c>
      <c r="N150" s="197" t="s">
        <v>42</v>
      </c>
      <c r="O150" s="76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0" t="s">
        <v>779</v>
      </c>
      <c r="AT150" s="200" t="s">
        <v>169</v>
      </c>
      <c r="AU150" s="200" t="s">
        <v>85</v>
      </c>
      <c r="AY150" s="18" t="s">
        <v>167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</v>
      </c>
      <c r="BK150" s="201">
        <f>ROUND(I150*H150,0)</f>
        <v>0</v>
      </c>
      <c r="BL150" s="18" t="s">
        <v>779</v>
      </c>
      <c r="BM150" s="200" t="s">
        <v>816</v>
      </c>
    </row>
    <row r="151" s="13" customFormat="1">
      <c r="A151" s="13"/>
      <c r="B151" s="202"/>
      <c r="C151" s="13"/>
      <c r="D151" s="203" t="s">
        <v>176</v>
      </c>
      <c r="E151" s="204" t="s">
        <v>1</v>
      </c>
      <c r="F151" s="205" t="s">
        <v>817</v>
      </c>
      <c r="G151" s="13"/>
      <c r="H151" s="206">
        <v>1</v>
      </c>
      <c r="I151" s="207"/>
      <c r="J151" s="13"/>
      <c r="K151" s="13"/>
      <c r="L151" s="202"/>
      <c r="M151" s="208"/>
      <c r="N151" s="209"/>
      <c r="O151" s="209"/>
      <c r="P151" s="209"/>
      <c r="Q151" s="209"/>
      <c r="R151" s="209"/>
      <c r="S151" s="209"/>
      <c r="T151" s="21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4" t="s">
        <v>176</v>
      </c>
      <c r="AU151" s="204" t="s">
        <v>85</v>
      </c>
      <c r="AV151" s="13" t="s">
        <v>85</v>
      </c>
      <c r="AW151" s="13" t="s">
        <v>33</v>
      </c>
      <c r="AX151" s="13" t="s">
        <v>8</v>
      </c>
      <c r="AY151" s="204" t="s">
        <v>167</v>
      </c>
    </row>
    <row r="152" s="12" customFormat="1" ht="22.8" customHeight="1">
      <c r="A152" s="12"/>
      <c r="B152" s="175"/>
      <c r="C152" s="12"/>
      <c r="D152" s="176" t="s">
        <v>76</v>
      </c>
      <c r="E152" s="186" t="s">
        <v>818</v>
      </c>
      <c r="F152" s="186" t="s">
        <v>819</v>
      </c>
      <c r="G152" s="12"/>
      <c r="H152" s="12"/>
      <c r="I152" s="178"/>
      <c r="J152" s="187">
        <f>BK152</f>
        <v>0</v>
      </c>
      <c r="K152" s="12"/>
      <c r="L152" s="175"/>
      <c r="M152" s="180"/>
      <c r="N152" s="181"/>
      <c r="O152" s="181"/>
      <c r="P152" s="182">
        <f>SUM(P153:P154)</f>
        <v>0</v>
      </c>
      <c r="Q152" s="181"/>
      <c r="R152" s="182">
        <f>SUM(R153:R154)</f>
        <v>0</v>
      </c>
      <c r="S152" s="181"/>
      <c r="T152" s="183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6" t="s">
        <v>195</v>
      </c>
      <c r="AT152" s="184" t="s">
        <v>76</v>
      </c>
      <c r="AU152" s="184" t="s">
        <v>8</v>
      </c>
      <c r="AY152" s="176" t="s">
        <v>167</v>
      </c>
      <c r="BK152" s="185">
        <f>SUM(BK153:BK154)</f>
        <v>0</v>
      </c>
    </row>
    <row r="153" s="2" customFormat="1" ht="16.5" customHeight="1">
      <c r="A153" s="37"/>
      <c r="B153" s="188"/>
      <c r="C153" s="189" t="s">
        <v>216</v>
      </c>
      <c r="D153" s="189" t="s">
        <v>169</v>
      </c>
      <c r="E153" s="190" t="s">
        <v>820</v>
      </c>
      <c r="F153" s="191" t="s">
        <v>819</v>
      </c>
      <c r="G153" s="192" t="s">
        <v>409</v>
      </c>
      <c r="H153" s="193">
        <v>1</v>
      </c>
      <c r="I153" s="194"/>
      <c r="J153" s="195">
        <f>ROUND(I153*H153,0)</f>
        <v>0</v>
      </c>
      <c r="K153" s="191" t="s">
        <v>173</v>
      </c>
      <c r="L153" s="38"/>
      <c r="M153" s="196" t="s">
        <v>1</v>
      </c>
      <c r="N153" s="197" t="s">
        <v>42</v>
      </c>
      <c r="O153" s="76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0" t="s">
        <v>779</v>
      </c>
      <c r="AT153" s="200" t="s">
        <v>169</v>
      </c>
      <c r="AU153" s="200" t="s">
        <v>85</v>
      </c>
      <c r="AY153" s="18" t="s">
        <v>167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</v>
      </c>
      <c r="BK153" s="201">
        <f>ROUND(I153*H153,0)</f>
        <v>0</v>
      </c>
      <c r="BL153" s="18" t="s">
        <v>779</v>
      </c>
      <c r="BM153" s="200" t="s">
        <v>821</v>
      </c>
    </row>
    <row r="154" s="13" customFormat="1">
      <c r="A154" s="13"/>
      <c r="B154" s="202"/>
      <c r="C154" s="13"/>
      <c r="D154" s="203" t="s">
        <v>176</v>
      </c>
      <c r="E154" s="204" t="s">
        <v>1</v>
      </c>
      <c r="F154" s="205" t="s">
        <v>822</v>
      </c>
      <c r="G154" s="13"/>
      <c r="H154" s="206">
        <v>1</v>
      </c>
      <c r="I154" s="207"/>
      <c r="J154" s="13"/>
      <c r="K154" s="13"/>
      <c r="L154" s="202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4" t="s">
        <v>176</v>
      </c>
      <c r="AU154" s="204" t="s">
        <v>85</v>
      </c>
      <c r="AV154" s="13" t="s">
        <v>85</v>
      </c>
      <c r="AW154" s="13" t="s">
        <v>33</v>
      </c>
      <c r="AX154" s="13" t="s">
        <v>8</v>
      </c>
      <c r="AY154" s="204" t="s">
        <v>167</v>
      </c>
    </row>
    <row r="155" s="2" customFormat="1" ht="6.96" customHeight="1">
      <c r="A155" s="37"/>
      <c r="B155" s="59"/>
      <c r="C155" s="60"/>
      <c r="D155" s="60"/>
      <c r="E155" s="60"/>
      <c r="F155" s="60"/>
      <c r="G155" s="60"/>
      <c r="H155" s="60"/>
      <c r="I155" s="148"/>
      <c r="J155" s="60"/>
      <c r="K155" s="60"/>
      <c r="L155" s="38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autoFilter ref="C125:K15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Lenovo-PC\Svehla</dc:creator>
  <cp:lastModifiedBy>Lenovo-PC\Svehla</cp:lastModifiedBy>
  <dcterms:created xsi:type="dcterms:W3CDTF">2020-02-28T08:36:59Z</dcterms:created>
  <dcterms:modified xsi:type="dcterms:W3CDTF">2020-02-28T08:37:05Z</dcterms:modified>
</cp:coreProperties>
</file>